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O 03 - Přeložky vod..." sheetId="2" r:id="rId2"/>
    <sheet name="02 - SO 09 - Oprava komun..." sheetId="3" r:id="rId3"/>
    <sheet name="0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SO 03 - Přeložky vod...'!$C$89:$K$181</definedName>
    <definedName name="_xlnm.Print_Area" localSheetId="1">'01 - SO 03 - Přeložky vod...'!$C$4:$J$39,'01 - SO 03 - Přeložky vod...'!$C$45:$J$71,'01 - SO 03 - Přeložky vod...'!$C$77:$K$181</definedName>
    <definedName name="_xlnm.Print_Titles" localSheetId="1">'01 - SO 03 - Přeložky vod...'!$89:$89</definedName>
    <definedName name="_xlnm._FilterDatabase" localSheetId="2" hidden="1">'02 - SO 09 - Oprava komun...'!$C$82:$K$94</definedName>
    <definedName name="_xlnm.Print_Area" localSheetId="2">'02 - SO 09 - Oprava komun...'!$C$4:$J$39,'02 - SO 09 - Oprava komun...'!$C$45:$J$64,'02 - SO 09 - Oprava komun...'!$C$70:$K$94</definedName>
    <definedName name="_xlnm.Print_Titles" localSheetId="2">'02 - SO 09 - Oprava komun...'!$82:$82</definedName>
    <definedName name="_xlnm._FilterDatabase" localSheetId="3" hidden="1">'03 - VRN'!$C$79:$K$101</definedName>
    <definedName name="_xlnm.Print_Area" localSheetId="3">'03 - VRN'!$C$4:$J$39,'03 - VRN'!$C$45:$J$61,'03 - VRN'!$C$67:$K$101</definedName>
    <definedName name="_xlnm.Print_Titles" localSheetId="3">'03 - VRN'!$79:$79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7"/>
  <c i="1" r="BD57"/>
  <c i="4" r="BH82"/>
  <c r="F36"/>
  <c i="1" r="BC57"/>
  <c i="4" r="BG82"/>
  <c r="F35"/>
  <c i="1" r="BB57"/>
  <c i="4" r="BF82"/>
  <c r="J34"/>
  <c i="1" r="AW57"/>
  <c i="4" r="F34"/>
  <c i="1" r="BA57"/>
  <c i="4" r="T82"/>
  <c r="T81"/>
  <c r="T80"/>
  <c r="R82"/>
  <c r="R81"/>
  <c r="R80"/>
  <c r="P82"/>
  <c r="P81"/>
  <c r="P80"/>
  <c i="1" r="AU57"/>
  <c i="4" r="BK82"/>
  <c r="BK81"/>
  <c r="J81"/>
  <c r="BK80"/>
  <c r="J80"/>
  <c r="J59"/>
  <c r="J30"/>
  <c i="1" r="AG57"/>
  <c i="4" r="J82"/>
  <c r="BE82"/>
  <c r="J33"/>
  <c i="1" r="AV57"/>
  <c i="4" r="F33"/>
  <c i="1" r="AZ57"/>
  <c i="4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3" r="J37"/>
  <c r="J36"/>
  <c i="1" r="AY56"/>
  <c i="3" r="J35"/>
  <c i="1" r="AX56"/>
  <c i="3"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T89"/>
  <c r="R90"/>
  <c r="R89"/>
  <c r="P90"/>
  <c r="P89"/>
  <c r="BK90"/>
  <c r="BK89"/>
  <c r="J89"/>
  <c r="J90"/>
  <c r="BE90"/>
  <c r="J63"/>
  <c r="BI88"/>
  <c r="BH88"/>
  <c r="BG88"/>
  <c r="BF88"/>
  <c r="T88"/>
  <c r="T87"/>
  <c r="R88"/>
  <c r="R87"/>
  <c r="P88"/>
  <c r="P87"/>
  <c r="BK88"/>
  <c r="BK87"/>
  <c r="J87"/>
  <c r="J88"/>
  <c r="BE88"/>
  <c r="J62"/>
  <c r="BI86"/>
  <c r="F37"/>
  <c i="1" r="BD56"/>
  <c i="3" r="BH86"/>
  <c r="F36"/>
  <c i="1" r="BC56"/>
  <c i="3" r="BG86"/>
  <c r="F35"/>
  <c i="1" r="BB56"/>
  <c i="3" r="BF86"/>
  <c r="J34"/>
  <c i="1" r="AW56"/>
  <c i="3" r="F34"/>
  <c i="1" r="BA56"/>
  <c i="3" r="T86"/>
  <c r="T85"/>
  <c r="T84"/>
  <c r="T83"/>
  <c r="R86"/>
  <c r="R85"/>
  <c r="R84"/>
  <c r="R83"/>
  <c r="P86"/>
  <c r="P85"/>
  <c r="P84"/>
  <c r="P83"/>
  <c i="1" r="AU56"/>
  <c i="3" r="BK86"/>
  <c r="BK85"/>
  <c r="J85"/>
  <c r="BK84"/>
  <c r="J84"/>
  <c r="BK83"/>
  <c r="J83"/>
  <c r="J59"/>
  <c r="J30"/>
  <c i="1" r="AG56"/>
  <c i="3" r="J86"/>
  <c r="BE86"/>
  <c r="J33"/>
  <c i="1" r="AV56"/>
  <c i="3" r="F33"/>
  <c i="1" r="AZ56"/>
  <c i="3" r="J61"/>
  <c r="J60"/>
  <c r="F79"/>
  <c r="F77"/>
  <c r="E75"/>
  <c r="F54"/>
  <c r="F52"/>
  <c r="E50"/>
  <c r="J39"/>
  <c r="J24"/>
  <c r="E24"/>
  <c r="J80"/>
  <c r="J55"/>
  <c r="J23"/>
  <c r="J21"/>
  <c r="E21"/>
  <c r="J79"/>
  <c r="J54"/>
  <c r="J20"/>
  <c r="J18"/>
  <c r="E18"/>
  <c r="F80"/>
  <c r="F55"/>
  <c r="J17"/>
  <c r="J12"/>
  <c r="J77"/>
  <c r="J52"/>
  <c r="E7"/>
  <c r="E73"/>
  <c r="E48"/>
  <c i="2" r="J37"/>
  <c r="J36"/>
  <c i="1" r="AY55"/>
  <c i="2" r="J35"/>
  <c i="1" r="AX55"/>
  <c i="2" r="BI181"/>
  <c r="BH181"/>
  <c r="BG181"/>
  <c r="BF181"/>
  <c r="T181"/>
  <c r="T180"/>
  <c r="T179"/>
  <c r="R181"/>
  <c r="R180"/>
  <c r="R179"/>
  <c r="P181"/>
  <c r="P180"/>
  <c r="P179"/>
  <c r="BK181"/>
  <c r="BK180"/>
  <c r="J180"/>
  <c r="BK179"/>
  <c r="J179"/>
  <c r="J181"/>
  <c r="BE181"/>
  <c r="J70"/>
  <c r="J6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T174"/>
  <c r="T173"/>
  <c r="R175"/>
  <c r="R174"/>
  <c r="R173"/>
  <c r="P175"/>
  <c r="P174"/>
  <c r="P173"/>
  <c r="BK175"/>
  <c r="BK174"/>
  <c r="J174"/>
  <c r="BK173"/>
  <c r="J173"/>
  <c r="J175"/>
  <c r="BE175"/>
  <c r="J68"/>
  <c r="J67"/>
  <c r="BI172"/>
  <c r="BH172"/>
  <c r="BG172"/>
  <c r="BF172"/>
  <c r="T172"/>
  <c r="T171"/>
  <c r="R172"/>
  <c r="R171"/>
  <c r="P172"/>
  <c r="P171"/>
  <c r="BK172"/>
  <c r="BK171"/>
  <c r="J171"/>
  <c r="J172"/>
  <c r="BE172"/>
  <c r="J66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T165"/>
  <c r="R166"/>
  <c r="R165"/>
  <c r="P166"/>
  <c r="P165"/>
  <c r="BK166"/>
  <c r="BK165"/>
  <c r="J165"/>
  <c r="J166"/>
  <c r="BE166"/>
  <c r="J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/>
  <c r="J142"/>
  <c r="BE142"/>
  <c r="J64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63"/>
  <c r="BI135"/>
  <c r="BH135"/>
  <c r="BG135"/>
  <c r="BF135"/>
  <c r="T135"/>
  <c r="T134"/>
  <c r="R135"/>
  <c r="R134"/>
  <c r="P135"/>
  <c r="P134"/>
  <c r="BK135"/>
  <c r="BK134"/>
  <c r="J134"/>
  <c r="J135"/>
  <c r="BE135"/>
  <c r="J62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7"/>
  <c i="1" r="BD55"/>
  <c i="2" r="BH93"/>
  <c r="F36"/>
  <c i="1" r="BC55"/>
  <c i="2" r="BG93"/>
  <c r="F35"/>
  <c i="1" r="BB55"/>
  <c i="2" r="BF93"/>
  <c r="J34"/>
  <c i="1" r="AW55"/>
  <c i="2" r="F34"/>
  <c i="1" r="BA55"/>
  <c i="2" r="T93"/>
  <c r="T92"/>
  <c r="T91"/>
  <c r="T90"/>
  <c r="R93"/>
  <c r="R92"/>
  <c r="R91"/>
  <c r="R90"/>
  <c r="P93"/>
  <c r="P92"/>
  <c r="P91"/>
  <c r="P90"/>
  <c i="1" r="AU55"/>
  <c i="2" r="BK93"/>
  <c r="BK92"/>
  <c r="J92"/>
  <c r="BK91"/>
  <c r="J91"/>
  <c r="BK90"/>
  <c r="J90"/>
  <c r="J59"/>
  <c r="J30"/>
  <c i="1" r="AG55"/>
  <c i="2" r="J93"/>
  <c r="BE93"/>
  <c r="J33"/>
  <c i="1" r="AV55"/>
  <c i="2" r="F33"/>
  <c i="1" r="AZ55"/>
  <c i="2" r="J61"/>
  <c r="J60"/>
  <c r="F86"/>
  <c r="F84"/>
  <c r="E82"/>
  <c r="F54"/>
  <c r="F52"/>
  <c r="E50"/>
  <c r="J39"/>
  <c r="J24"/>
  <c r="E24"/>
  <c r="J87"/>
  <c r="J55"/>
  <c r="J23"/>
  <c r="J21"/>
  <c r="E21"/>
  <c r="J86"/>
  <c r="J54"/>
  <c r="J20"/>
  <c r="J18"/>
  <c r="E18"/>
  <c r="F87"/>
  <c r="F55"/>
  <c r="J17"/>
  <c r="J12"/>
  <c r="J84"/>
  <c r="J52"/>
  <c r="E7"/>
  <c r="E80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<sst xmlns="http://schemas.openxmlformats.org/spreadsheetml/2006/main">
  <si>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</si>
  <si>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</si>
  <si>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</si>
  <si>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</si>
  <si>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</si>
  <si>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{1cdf1394-78ad-4c6e-87a1-1fd7c2b513d1}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</si>
  <si>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</si>
  <si>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</si>
  <si>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</si>
  <si>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</si>
  <si>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</si>
  <si>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</si>
  <si>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</si>
  <si>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</si>
  <si>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19-03-6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</si>
  <si>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</si>
  <si>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</si>
  <si>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Dostavba kanalizace v místní části Malá Bělá, neuznatelné náklady</t>
  </si>
  <si>
    <t>KSO:</t>
  </si>
  <si>
    <t/>
  </si>
  <si>
    <t>CC-CZ:</t>
  </si>
  <si>
    <t>Místo:</t>
  </si>
  <si>
    <t>Malá Bělá</t>
  </si>
  <si>
    <t>Datum:</t>
  </si>
  <si>
    <t>18. 3. 2019</t>
  </si>
  <si>
    <t>Zadavatel:</t>
  </si>
  <si>
    <t>IČ:</t>
  </si>
  <si>
    <t>Město Bakov nad Jizerou</t>
  </si>
  <si>
    <t>DIČ:</t>
  </si>
  <si>
    <t>Uchazeč:</t>
  </si>
  <si>
    <t>Vyplň údaj</t>
  </si>
  <si>
    <t>Projektant:</t>
  </si>
  <si>
    <t>VIS, a.s.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</si>
  <si>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</si>
  <si>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</si>
  <si>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</si>
  <si>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</si>
  <si>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</si>
  <si>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</si>
  <si>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</si>
  <si>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</si>
  <si>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</si>
  <si>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</si>
  <si>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</si>
  <si>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</si>
  <si>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</si>
  <si>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</si>
  <si>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</si>
  <si>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</si>
  <si>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</si>
  <si>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</si>
  <si>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</si>
  <si>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</si>
  <si>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</si>
  <si>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</si>
  <si>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</si>
  <si>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</si>
  <si>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</si>
  <si>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</si>
  <si>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</si>
  <si>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</si>
  <si>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</si>
  <si>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</si>
  <si>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</si>
  <si>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</si>
  <si>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</si>
  <si>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</si>
  <si>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</si>
  <si>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</si>
  <si>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</si>
  <si>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</si>
  <si>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</si>
  <si>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</si>
  <si>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</si>
  <si>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</si>
  <si>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</si>
  <si>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</si>
  <si>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</si>
  <si>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03 - Přeložky vodovodu</t>
  </si>
  <si>
    <t>STA</t>
  </si>
  <si>
    <t>1</t>
  </si>
  <si>
    <t>{d484da68-abf8-4a95-9162-12beba1e777d}</t>
  </si>
  <si>
    <t>2</t>
  </si>
  <si>
    <t>02</t>
  </si>
  <si>
    <t>SO 09 - Oprava komunikace SÚS</t>
  </si>
  <si>
    <t>{4c105d17-d38b-4b1c-aef5-1efa0372d1ae}</t>
  </si>
  <si>
    <t>03</t>
  </si>
  <si>
    <t>VRN</t>
  </si>
  <si>
    <t>{a845503d-5a7c-43f6-9f8a-edcbdaf6179e}</t>
  </si>
  <si>
    <t>výkop</t>
  </si>
  <si>
    <t>m3</t>
  </si>
  <si>
    <t>212,312</t>
  </si>
  <si>
    <t>KRYCÍ LIST SOUPISU PRACÍ</t>
  </si>
  <si>
    <t>Objekt:</t>
  </si>
  <si>
    <t>01 - SO 03 - Přeložky vodovodu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</si>
  <si>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</si>
  <si>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</si>
  <si>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</si>
  <si>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</si>
  <si>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</si>
  <si>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</si>
  <si>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</si>
  <si>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</si>
  <si>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</si>
  <si>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</si>
  <si>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99 - Přesun hmot</t>
  </si>
  <si>
    <t>M - Práce a dodávky M</t>
  </si>
  <si>
    <t xml:space="preserve">    21-M - Elektromontáže</t>
  </si>
  <si>
    <t>OST - Ostatní</t>
  </si>
  <si>
    <t xml:space="preserve">    O01 -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</si>
  <si>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</si>
  <si>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</si>
  <si>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</si>
  <si>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</si>
  <si>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</si>
  <si>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</si>
  <si>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</si>
  <si>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</si>
  <si>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</si>
  <si>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</si>
  <si>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</si>
  <si>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</si>
  <si>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</si>
  <si>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</si>
  <si>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</si>
  <si>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</si>
  <si>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</si>
  <si>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</si>
  <si>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113107225</t>
  </si>
  <si>
    <t>Odstranění podkladu pl přes 200 m2 z kameniva drceného tl 500 mm</t>
  </si>
  <si>
    <t>m2</t>
  </si>
  <si>
    <t>4</t>
  </si>
  <si>
    <t>113107241</t>
  </si>
  <si>
    <t>Odstranění podkladu pl přes 200 m2 živičných tl 50 mm</t>
  </si>
  <si>
    <t>3</t>
  </si>
  <si>
    <t>113151214</t>
  </si>
  <si>
    <t>Odstranění živičného krytu frézováním pl přes 500 m2 tl 50 mm bez překážek v trase s naložením</t>
  </si>
  <si>
    <t>6</t>
  </si>
  <si>
    <t>119001422</t>
  </si>
  <si>
    <t>Dočasné zajištění kabelů a kabelových tratí z 6 volně ložených kabelů</t>
  </si>
  <si>
    <t>m</t>
  </si>
  <si>
    <t>8</t>
  </si>
  <si>
    <t>5</t>
  </si>
  <si>
    <t>121101103</t>
  </si>
  <si>
    <t>Sejmutí ornice s přemístěním na vzdálenost do 250 m</t>
  </si>
  <si>
    <t>10</t>
  </si>
  <si>
    <t>130001101</t>
  </si>
  <si>
    <t>Příplatek za ztížení vykopávky v blízkosti pozemního vedení</t>
  </si>
  <si>
    <t>12</t>
  </si>
  <si>
    <t>7</t>
  </si>
  <si>
    <t>132101204</t>
  </si>
  <si>
    <t>Hloubení rýh š do 2000 mm v hornině tř. 1 a 2 objemu přes 5000 m3</t>
  </si>
  <si>
    <t>14</t>
  </si>
  <si>
    <t>VV</t>
  </si>
  <si>
    <t>v*0,3</t>
  </si>
  <si>
    <t>132201204</t>
  </si>
  <si>
    <t>Hloubení rýh š do 2000 mm v hornině tř. 3 objemu přes 5000 m3</t>
  </si>
  <si>
    <t>16</t>
  </si>
  <si>
    <t xml:space="preserve">212,312   "celkový výkop</t>
  </si>
  <si>
    <t>Součet</t>
  </si>
  <si>
    <t>v*0,2</t>
  </si>
  <si>
    <t>9</t>
  </si>
  <si>
    <t>132301204</t>
  </si>
  <si>
    <t>Hloubení rýh š do 2000 mm v hornině tř. 4 objemu přes 5000 m3</t>
  </si>
  <si>
    <t>18</t>
  </si>
  <si>
    <t>v*0,15</t>
  </si>
  <si>
    <t>132401201</t>
  </si>
  <si>
    <t>Hloubení rýh š do 2000 mm v hornině tř. 5</t>
  </si>
  <si>
    <t>20</t>
  </si>
  <si>
    <t>11</t>
  </si>
  <si>
    <t>132501201</t>
  </si>
  <si>
    <t>Hloubení rýh š do 2000 mm v hornině tř. 6</t>
  </si>
  <si>
    <t>22</t>
  </si>
  <si>
    <t>151101101</t>
  </si>
  <si>
    <t>Zřízení příložného pažení a rozepření stěn rýh hl do 2 m</t>
  </si>
  <si>
    <t>24</t>
  </si>
  <si>
    <t>13</t>
  </si>
  <si>
    <t>151101111</t>
  </si>
  <si>
    <t>Odstranění příložného pažení a rozepření stěn rýh hl do 2 m</t>
  </si>
  <si>
    <t>26</t>
  </si>
  <si>
    <t>161101101</t>
  </si>
  <si>
    <t>Svislé přemístění výkopku z horniny tř. 1 až 4 hl výkopu do 2,5 m</t>
  </si>
  <si>
    <t>28</t>
  </si>
  <si>
    <t>v*0,65</t>
  </si>
  <si>
    <t>161101151</t>
  </si>
  <si>
    <t>Svislé přemístění výkopku z horniny tř. 5 až 7 hl výkopu do 2,5 m</t>
  </si>
  <si>
    <t>30</t>
  </si>
  <si>
    <t>v*0,35</t>
  </si>
  <si>
    <t>162701155</t>
  </si>
  <si>
    <t>Vodorovné přemístění do 10000 m výkopku z horniny tř. 5 až 7</t>
  </si>
  <si>
    <t>32</t>
  </si>
  <si>
    <t>17</t>
  </si>
  <si>
    <t>162701159</t>
  </si>
  <si>
    <t>Příplatek k vodorovnému přemístění výkopku z horniny tř. 5 až 7 ZKD 1000 m přes 10000 m</t>
  </si>
  <si>
    <t>34</t>
  </si>
  <si>
    <t>74,309*1,6 'Přepočtené koeficientem množství</t>
  </si>
  <si>
    <t>167101152</t>
  </si>
  <si>
    <t>Nakládání výkopku z hornin tř. 5 až 7 přes 100 m3</t>
  </si>
  <si>
    <t>36</t>
  </si>
  <si>
    <t>19</t>
  </si>
  <si>
    <t>171201201</t>
  </si>
  <si>
    <t>Uložení sypaniny na skládky</t>
  </si>
  <si>
    <t>38</t>
  </si>
  <si>
    <t>171201211</t>
  </si>
  <si>
    <t>Poplatek za uložení odpadu ze sypaniny na skládce (skládkovné)</t>
  </si>
  <si>
    <t>t</t>
  </si>
  <si>
    <t>40</t>
  </si>
  <si>
    <t>174101101</t>
  </si>
  <si>
    <t>Zásyp jam, šachet rýh nebo kolem objektů sypaninou se zhutněním</t>
  </si>
  <si>
    <t>42</t>
  </si>
  <si>
    <t>175101101</t>
  </si>
  <si>
    <t>Obsyp potrubí bez prohození sypaniny z hornin tř. 1 až 4 uloženým do 3 m od kraje výkopu</t>
  </si>
  <si>
    <t>44</t>
  </si>
  <si>
    <t>23</t>
  </si>
  <si>
    <t>M</t>
  </si>
  <si>
    <t>583373020</t>
  </si>
  <si>
    <t>štěrkopísek frakce 0-16</t>
  </si>
  <si>
    <t>46</t>
  </si>
  <si>
    <t>180402111</t>
  </si>
  <si>
    <t>Založení parkového trávníku výsevem v rovině a ve svahu do 1:5</t>
  </si>
  <si>
    <t>48</t>
  </si>
  <si>
    <t>25</t>
  </si>
  <si>
    <t>005724700</t>
  </si>
  <si>
    <t>osivo směs travní krajinná - technická</t>
  </si>
  <si>
    <t>kg</t>
  </si>
  <si>
    <t>50</t>
  </si>
  <si>
    <t>181301111</t>
  </si>
  <si>
    <t>Rozprostření ornice tl vrstvy do 100 mm pl přes 500 m2 v rovině nebo ve svahu do 1:5</t>
  </si>
  <si>
    <t>52</t>
  </si>
  <si>
    <t>27</t>
  </si>
  <si>
    <t>183403111</t>
  </si>
  <si>
    <t>Obdělání půdy nakopáním na hloubku do 0,1 m v rovině a svahu do 1:5</t>
  </si>
  <si>
    <t>54</t>
  </si>
  <si>
    <t>185803111</t>
  </si>
  <si>
    <t>Ošetření trávníku shrabáním v rovině a svahu do 1:5</t>
  </si>
  <si>
    <t>56</t>
  </si>
  <si>
    <t>29</t>
  </si>
  <si>
    <t>185804312</t>
  </si>
  <si>
    <t>Zalití rostlin vodou plocha přes 20 m2</t>
  </si>
  <si>
    <t>58</t>
  </si>
  <si>
    <t>Vodorovné konstrukce</t>
  </si>
  <si>
    <t>451573111</t>
  </si>
  <si>
    <t>Lože pod potrubí otevřený výkop ze štěrkopísku</t>
  </si>
  <si>
    <t>60</t>
  </si>
  <si>
    <t>Komunikace</t>
  </si>
  <si>
    <t>31</t>
  </si>
  <si>
    <t>564251111</t>
  </si>
  <si>
    <t>Podklad nebo podsyp ze štěrkopísku ŠP tl 150 mm</t>
  </si>
  <si>
    <t>62</t>
  </si>
  <si>
    <t>564751111</t>
  </si>
  <si>
    <t>Podklad z kameniva hrubého drceného vel. 32-63 mm tl 150 mm</t>
  </si>
  <si>
    <t>64</t>
  </si>
  <si>
    <t>33</t>
  </si>
  <si>
    <t>577144111</t>
  </si>
  <si>
    <t>Asfaltový beton vrstva obrusná ACO 11 (ABS) tř. I tl 50 mm š do 3 m z nemodifikovaného asfaltu</t>
  </si>
  <si>
    <t>66</t>
  </si>
  <si>
    <t>577145112</t>
  </si>
  <si>
    <t>Asfaltový beton vrstva ložní ACL 16 (ABH) tl 50 mm š do 3 m z nemodifikovaného asfaltu</t>
  </si>
  <si>
    <t>68</t>
  </si>
  <si>
    <t>Trubní vedení</t>
  </si>
  <si>
    <t>35</t>
  </si>
  <si>
    <t>857242121</t>
  </si>
  <si>
    <t>Montáž litinových tvarovek jednoosých přírubových otevřený výkop DN 80</t>
  </si>
  <si>
    <t>kus</t>
  </si>
  <si>
    <t>70</t>
  </si>
  <si>
    <t>552516841</t>
  </si>
  <si>
    <t>příruba litinová 0400 "2000" D90/DN 80 PN 10</t>
  </si>
  <si>
    <t>72</t>
  </si>
  <si>
    <t>37</t>
  </si>
  <si>
    <t>871161121</t>
  </si>
  <si>
    <t>Montáž potrubí z trubek z tlakového polyetylénu otevřený výkop svařovaných vnější průměr 32 mm</t>
  </si>
  <si>
    <t>74</t>
  </si>
  <si>
    <t>286136560</t>
  </si>
  <si>
    <t>potrubí vodovodní ROBUST PIPE z PE 100+, SDR 11, 32 x 3,0 mm</t>
  </si>
  <si>
    <t>76</t>
  </si>
  <si>
    <t>39</t>
  </si>
  <si>
    <t>871241121</t>
  </si>
  <si>
    <t>Montáž potrubí z trubek z tlakového polyetylénu otevřený výkop svařovaných vnější průměr 90 mm</t>
  </si>
  <si>
    <t>78</t>
  </si>
  <si>
    <t>286136720</t>
  </si>
  <si>
    <t>potrubí vodovodní ROBUST PIPE z PE 100+, SDR 11, 90 x 8,2 mm</t>
  </si>
  <si>
    <t>80</t>
  </si>
  <si>
    <t>41</t>
  </si>
  <si>
    <t>877241121</t>
  </si>
  <si>
    <t>Montáž elektrotvarovek na potrubí z trubek z tlakového PE otevřený výkop vnější průměr 90 mm</t>
  </si>
  <si>
    <t>82</t>
  </si>
  <si>
    <t>286110181</t>
  </si>
  <si>
    <t>tvarovka plastová koleno PE 30° d 90 mm SDR 17</t>
  </si>
  <si>
    <t>84</t>
  </si>
  <si>
    <t>43</t>
  </si>
  <si>
    <t>286535981</t>
  </si>
  <si>
    <t xml:space="preserve">nákružek tlakový lemový s přírubou EFL  D90/ DN 80 SDR 11</t>
  </si>
  <si>
    <t>86</t>
  </si>
  <si>
    <t>286535991</t>
  </si>
  <si>
    <t xml:space="preserve">elektroobjímka  D90 PE 100 SDR 11</t>
  </si>
  <si>
    <t>88</t>
  </si>
  <si>
    <t>45</t>
  </si>
  <si>
    <t>879172199</t>
  </si>
  <si>
    <t>Příplatek za montáž vodovodních přípojek při montáži jakéhokoli potrubí DN 32 až 80</t>
  </si>
  <si>
    <t>90</t>
  </si>
  <si>
    <t>891163111</t>
  </si>
  <si>
    <t>Montáž vodovodního ventilu hlavního pro přípojky DN 25</t>
  </si>
  <si>
    <t>92</t>
  </si>
  <si>
    <t>47</t>
  </si>
  <si>
    <t>422211011</t>
  </si>
  <si>
    <t>šoupátko 2800 ISO domovní přípojka 1 1/4" - 32</t>
  </si>
  <si>
    <t>94</t>
  </si>
  <si>
    <t>422236352</t>
  </si>
  <si>
    <t xml:space="preserve">zemní souprava teleskopická  R601 1,1-1,8m  3/4" - 2"</t>
  </si>
  <si>
    <t>96</t>
  </si>
  <si>
    <t>49</t>
  </si>
  <si>
    <t>891249111</t>
  </si>
  <si>
    <t>Montáž navrtávacích pasů na potrubí z jakýchkoli trub DN 80</t>
  </si>
  <si>
    <t>98</t>
  </si>
  <si>
    <t>422735051</t>
  </si>
  <si>
    <t xml:space="preserve">pas navrtávací 3350 HACOM DN80/ 5/4"  PN 16</t>
  </si>
  <si>
    <t>100</t>
  </si>
  <si>
    <t>51</t>
  </si>
  <si>
    <t>892233111</t>
  </si>
  <si>
    <t>Proplach a desinfekce vodovodního potrubí DN od 40 do 70</t>
  </si>
  <si>
    <t>102</t>
  </si>
  <si>
    <t>892241111</t>
  </si>
  <si>
    <t>Tlaková zkouška vodovodního potrubí do 80</t>
  </si>
  <si>
    <t>104</t>
  </si>
  <si>
    <t>53</t>
  </si>
  <si>
    <t>892273111</t>
  </si>
  <si>
    <t>Proplach a desinfekce vodovodního potrubí DN od 80 do 125</t>
  </si>
  <si>
    <t>106</t>
  </si>
  <si>
    <t>892372111</t>
  </si>
  <si>
    <t>Zabezpečení konců vodovodního potrubí DN do 300 při tlakových zkouškách</t>
  </si>
  <si>
    <t>108</t>
  </si>
  <si>
    <t>55</t>
  </si>
  <si>
    <t>899401111</t>
  </si>
  <si>
    <t>Osazení poklopů litinových ventilových</t>
  </si>
  <si>
    <t>110</t>
  </si>
  <si>
    <t>422914021</t>
  </si>
  <si>
    <t>poklop litinový EURO čtvercový</t>
  </si>
  <si>
    <t>112</t>
  </si>
  <si>
    <t>57</t>
  </si>
  <si>
    <t>552421781</t>
  </si>
  <si>
    <t>podkladová deska univerzální</t>
  </si>
  <si>
    <t>114</t>
  </si>
  <si>
    <t>Ostatní konstrukce a práce-bourání</t>
  </si>
  <si>
    <t>919731121</t>
  </si>
  <si>
    <t>Zarovnání styčné plochy podkladu nebo krytu živičného tl do 50 mm</t>
  </si>
  <si>
    <t>116</t>
  </si>
  <si>
    <t>59</t>
  </si>
  <si>
    <t>919735111</t>
  </si>
  <si>
    <t>Řezání stávajícího živičného krytu hl do 50 mm</t>
  </si>
  <si>
    <t>118</t>
  </si>
  <si>
    <t>979082213</t>
  </si>
  <si>
    <t>Vodorovná doprava suti po suchu do 1 km</t>
  </si>
  <si>
    <t>120</t>
  </si>
  <si>
    <t>61</t>
  </si>
  <si>
    <t>979082219</t>
  </si>
  <si>
    <t>Příplatek ZKD 1 km u vodorovné dopravy suti po suchu do 1 km</t>
  </si>
  <si>
    <t>122</t>
  </si>
  <si>
    <t>979099145</t>
  </si>
  <si>
    <t>Poplatek za uložení odpadu z asfaltových povrchů na skládce (skládkovné)</t>
  </si>
  <si>
    <t>124</t>
  </si>
  <si>
    <t>99</t>
  </si>
  <si>
    <t>Přesun hmot</t>
  </si>
  <si>
    <t>63</t>
  </si>
  <si>
    <t>998276101</t>
  </si>
  <si>
    <t>Přesun hmot pro trubní vedení z trub z plastických hmot otevřený výkop</t>
  </si>
  <si>
    <t>126</t>
  </si>
  <si>
    <t>Práce a dodávky M</t>
  </si>
  <si>
    <t>21-M</t>
  </si>
  <si>
    <t>Elektromontáže</t>
  </si>
  <si>
    <t>210021063</t>
  </si>
  <si>
    <t>Osazení výstražné fólie z PVC</t>
  </si>
  <si>
    <t>128</t>
  </si>
  <si>
    <t>65</t>
  </si>
  <si>
    <t>272443843</t>
  </si>
  <si>
    <t>fólie signální perforovaná bílá š. 25cm</t>
  </si>
  <si>
    <t>256</t>
  </si>
  <si>
    <t>130</t>
  </si>
  <si>
    <t>210800526</t>
  </si>
  <si>
    <t>Montáž měděných vodičů CY, HO5V, HO7V, NYY, YY 4 mm2 uložených volně</t>
  </si>
  <si>
    <t>132</t>
  </si>
  <si>
    <t>67</t>
  </si>
  <si>
    <t>341410250</t>
  </si>
  <si>
    <t>vodič silový s Cu jádrem CY pocínovaný 4 mm2</t>
  </si>
  <si>
    <t>134</t>
  </si>
  <si>
    <t>OST</t>
  </si>
  <si>
    <t>Ostatní</t>
  </si>
  <si>
    <t>O01</t>
  </si>
  <si>
    <t>001001001</t>
  </si>
  <si>
    <t>Geodetické práce</t>
  </si>
  <si>
    <t>136</t>
  </si>
  <si>
    <t>02 - SO 09 - Oprava komunikace SÚS</t>
  </si>
  <si>
    <t>577144121</t>
  </si>
  <si>
    <t>Asfaltový beton vrstva obrusná ACO 11 (ABS) tř. I tl 50 mm š přes 3 m z nemodifikovaného asfaltu</t>
  </si>
  <si>
    <t>03 - VRN</t>
  </si>
  <si>
    <t>Úherce</t>
  </si>
  <si>
    <t>VaK Mladá Boleslav, a.s.</t>
  </si>
  <si>
    <t>Vodohospodářské inženýrské služby,a.s.</t>
  </si>
  <si>
    <t>Ing.Josef Němeček</t>
  </si>
  <si>
    <t>D1 - Vedlejší rozpočtové náklady / viz Technické podmínky VaK MB /</t>
  </si>
  <si>
    <t>D1</t>
  </si>
  <si>
    <t>Vedlejší rozpočtové náklady / viz Technické podmínky VaK MB /</t>
  </si>
  <si>
    <t>VaK MB, a.s.-TP 1.1</t>
  </si>
  <si>
    <t>Zařízení staveniště, provozní vlivy</t>
  </si>
  <si>
    <t>soubor</t>
  </si>
  <si>
    <t>-1831983582</t>
  </si>
  <si>
    <t>VaK MB, a.s.-TP 1.10</t>
  </si>
  <si>
    <t>Další doplňující průzkumy</t>
  </si>
  <si>
    <t>-1106085942</t>
  </si>
  <si>
    <t>VaK MB, a.s.-TP 1.11</t>
  </si>
  <si>
    <t>Pasportizace stávajících objektů – inventarizační prohlídky</t>
  </si>
  <si>
    <t>-1576915549</t>
  </si>
  <si>
    <t>VaK MB, a.s.-TP 1.12</t>
  </si>
  <si>
    <t>Vytyčení podzemních zařízení, rizika a zvláštní opatření</t>
  </si>
  <si>
    <t>264054464</t>
  </si>
  <si>
    <t>VaK MB, a.s.-TP 1.13</t>
  </si>
  <si>
    <t>Zaškolení pracovníků provozovatele/objednatele</t>
  </si>
  <si>
    <t>-1281564239</t>
  </si>
  <si>
    <t>VaK MB, a.s.-TP 1.14</t>
  </si>
  <si>
    <t>Vytyčení stavby, ochrana geodetických bodů před poškozením</t>
  </si>
  <si>
    <t>1784032983</t>
  </si>
  <si>
    <t>VaK MB, a.s.-TP 1.15</t>
  </si>
  <si>
    <t>Zajištění a osvětlení výkopů a překopů</t>
  </si>
  <si>
    <t>-1387951336</t>
  </si>
  <si>
    <t>VaK MB, a.s.-TP 1.16</t>
  </si>
  <si>
    <t>Havarijní plán</t>
  </si>
  <si>
    <t>397104289</t>
  </si>
  <si>
    <t>VaK MB, a.s.-TP 1.17</t>
  </si>
  <si>
    <t>Zvláštní požadavky na zhotovení</t>
  </si>
  <si>
    <t>-463959793</t>
  </si>
  <si>
    <t>VaK MB, a.s.-TP 1.2</t>
  </si>
  <si>
    <t>Skládkovné</t>
  </si>
  <si>
    <t>1279645732</t>
  </si>
  <si>
    <t>VaK MB, a.s.-TP 1.3</t>
  </si>
  <si>
    <t>Fotodokumentace</t>
  </si>
  <si>
    <t>-158283586</t>
  </si>
  <si>
    <t>VaK MB, a.s.-TP 1.5</t>
  </si>
  <si>
    <t>Realizační dokumentace stavby včetně projednání a kontroly na stavbě</t>
  </si>
  <si>
    <t>337441347</t>
  </si>
  <si>
    <t>VaK MB, a.s.-TP 1.6</t>
  </si>
  <si>
    <t>Plán bezpečnosti a ochrany zdraví při práci (BOZP)</t>
  </si>
  <si>
    <t>1098659950</t>
  </si>
  <si>
    <t>VaK MB, a.s.-TP 1.8</t>
  </si>
  <si>
    <t>Doklady požadované k předání a převzetí díla</t>
  </si>
  <si>
    <t>541069316</t>
  </si>
  <si>
    <t>VaK MB, a.s.-TP 1.9</t>
  </si>
  <si>
    <t>Dokumentace skutečného provedení stavby a dokumentace geodetického zaměření stavby</t>
  </si>
  <si>
    <t>-1535439388</t>
  </si>
  <si>
    <t>VaK MB, a.s.</t>
  </si>
  <si>
    <t>Náhrady ušlé produkce uživatelům pozemků dotčených stavbou</t>
  </si>
  <si>
    <t>-1235809957</t>
  </si>
  <si>
    <t>VaK MB, a.s., TP 2.1</t>
  </si>
  <si>
    <t>Individuální a garanční zkoušky, revize, hutnící zkoušky</t>
  </si>
  <si>
    <t>45702103</t>
  </si>
  <si>
    <t>Vak MB, a.s. D1</t>
  </si>
  <si>
    <t>DIO vypracování - projednání s úřady pro uzavírky místních a KSÚS komunikací, včetně projednání objízdné trasy pro úplnou uzavírku silnice III.tř.</t>
  </si>
  <si>
    <t>-503019908</t>
  </si>
  <si>
    <t>Vak MB, a.s. D2</t>
  </si>
  <si>
    <t>DIO - zajištění na místních komunikacích</t>
  </si>
  <si>
    <t>-1145167605</t>
  </si>
  <si>
    <t>VaK MB, a.s. D3</t>
  </si>
  <si>
    <t>DIO - zajištění na komunikaci KSÚS, vč. označení odjízdných tras</t>
  </si>
  <si>
    <t>1505047947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</si>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</sst>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51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</row>
    <row r="35" s="1" customFormat="1" ht="25.92" customHeight="1"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</row>
    <row r="42" s="1" customFormat="1" ht="24.96" customHeight="1">
      <c r="B42" s="37"/>
      <c r="C42" s="22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3" customFormat="1" ht="12" customHeight="1">
      <c r="B44" s="61"/>
      <c r="C44" s="31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19-03-6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</row>
    <row r="45" s="4" customFormat="1" ht="36.96" customHeight="1"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Dostavba kanalizace v místní části Malá Bělá, neuznatelné náklady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Malá Bělá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70" t="str">
        <f>IF(AN8= "","",AN8)</f>
        <v>18. 3. 2019</v>
      </c>
      <c r="AN47" s="70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5.15" customHeight="1"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Město Bakov nad Jizerou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71" t="str">
        <f>IF(E17="","",E17)</f>
        <v>VIS, a.s.</v>
      </c>
      <c r="AN49" s="62"/>
      <c r="AO49" s="62"/>
      <c r="AP49" s="62"/>
      <c r="AQ49" s="38"/>
      <c r="AR49" s="42"/>
      <c r="AS49" s="72" t="s">
        <v>52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</row>
    <row r="50" s="1" customFormat="1" ht="15.15" customHeight="1"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</row>
    <row r="52" s="1" customFormat="1" ht="29.28" customHeight="1">
      <c r="B52" s="37"/>
      <c r="C52" s="84" t="s">
        <v>53</v>
      </c>
      <c r="D52" s="85"/>
      <c r="E52" s="85"/>
      <c r="F52" s="85"/>
      <c r="G52" s="85"/>
      <c r="H52" s="86"/>
      <c r="I52" s="87" t="s">
        <v>54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55</v>
      </c>
      <c r="AH52" s="85"/>
      <c r="AI52" s="85"/>
      <c r="AJ52" s="85"/>
      <c r="AK52" s="85"/>
      <c r="AL52" s="85"/>
      <c r="AM52" s="85"/>
      <c r="AN52" s="87" t="s">
        <v>56</v>
      </c>
      <c r="AO52" s="85"/>
      <c r="AP52" s="85"/>
      <c r="AQ52" s="89" t="s">
        <v>57</v>
      </c>
      <c r="AR52" s="42"/>
      <c r="AS52" s="90" t="s">
        <v>58</v>
      </c>
      <c r="AT52" s="91" t="s">
        <v>59</v>
      </c>
      <c r="AU52" s="91" t="s">
        <v>60</v>
      </c>
      <c r="AV52" s="91" t="s">
        <v>61</v>
      </c>
      <c r="AW52" s="91" t="s">
        <v>62</v>
      </c>
      <c r="AX52" s="91" t="s">
        <v>63</v>
      </c>
      <c r="AY52" s="91" t="s">
        <v>64</v>
      </c>
      <c r="AZ52" s="91" t="s">
        <v>65</v>
      </c>
      <c r="BA52" s="91" t="s">
        <v>66</v>
      </c>
      <c r="BB52" s="91" t="s">
        <v>67</v>
      </c>
      <c r="BC52" s="91" t="s">
        <v>68</v>
      </c>
      <c r="BD52" s="92" t="s">
        <v>69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</row>
    <row r="54" s="5" customFormat="1" ht="32.4" customHeight="1">
      <c r="B54" s="96"/>
      <c r="C54" s="97" t="s">
        <v>70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ROUND(SUM(AG55:AG57),2)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ROUND(SUM(AS55:AS57),2)</f>
        <v>0</v>
      </c>
      <c r="AT54" s="104">
        <f>ROUND(SUM(AV54:AW54),2)</f>
        <v>0</v>
      </c>
      <c r="AU54" s="105">
        <f>ROUND(SUM(AU55:AU57),5)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ROUND(SUM(AZ55:AZ57),2)</f>
        <v>0</v>
      </c>
      <c r="BA54" s="104">
        <f>ROUND(SUM(BA55:BA57),2)</f>
        <v>0</v>
      </c>
      <c r="BB54" s="104">
        <f>ROUND(SUM(BB55:BB57),2)</f>
        <v>0</v>
      </c>
      <c r="BC54" s="104">
        <f>ROUND(SUM(BC55:BC57),2)</f>
        <v>0</v>
      </c>
      <c r="BD54" s="106">
        <f>ROUND(SUM(BD55:BD57),2)</f>
        <v>0</v>
      </c>
      <c r="BS54" s="107" t="s">
        <v>71</v>
      </c>
      <c r="BT54" s="107" t="s">
        <v>72</v>
      </c>
      <c r="BU54" s="108" t="s">
        <v>73</v>
      </c>
      <c r="BV54" s="107" t="s">
        <v>74</v>
      </c>
      <c r="BW54" s="107" t="s">
        <v>5</v>
      </c>
      <c r="BX54" s="107" t="s">
        <v>75</v>
      </c>
      <c r="CL54" s="107" t="s">
        <v>19</v>
      </c>
    </row>
    <row r="55" s="6" customFormat="1" ht="16.5" customHeight="1">
      <c r="A55" s="109" t="s">
        <v>76</v>
      </c>
      <c r="B55" s="110"/>
      <c r="C55" s="111"/>
      <c r="D55" s="112" t="s">
        <v>77</v>
      </c>
      <c r="E55" s="112"/>
      <c r="F55" s="112"/>
      <c r="G55" s="112"/>
      <c r="H55" s="112"/>
      <c r="I55" s="113"/>
      <c r="J55" s="112" t="s">
        <v>78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SO 03 - Přeložky vod...'!J30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79</v>
      </c>
      <c r="AR55" s="116"/>
      <c r="AS55" s="117">
        <v>0</v>
      </c>
      <c r="AT55" s="118">
        <f>ROUND(SUM(AV55:AW55),2)</f>
        <v>0</v>
      </c>
      <c r="AU55" s="119">
        <f>'01 - SO 03 - Přeložky vod...'!P90</f>
        <v>0</v>
      </c>
      <c r="AV55" s="118">
        <f>'01 - SO 03 - Přeložky vod...'!J33</f>
        <v>0</v>
      </c>
      <c r="AW55" s="118">
        <f>'01 - SO 03 - Přeložky vod...'!J34</f>
        <v>0</v>
      </c>
      <c r="AX55" s="118">
        <f>'01 - SO 03 - Přeložky vod...'!J35</f>
        <v>0</v>
      </c>
      <c r="AY55" s="118">
        <f>'01 - SO 03 - Přeložky vod...'!J36</f>
        <v>0</v>
      </c>
      <c r="AZ55" s="118">
        <f>'01 - SO 03 - Přeložky vod...'!F33</f>
        <v>0</v>
      </c>
      <c r="BA55" s="118">
        <f>'01 - SO 03 - Přeložky vod...'!F34</f>
        <v>0</v>
      </c>
      <c r="BB55" s="118">
        <f>'01 - SO 03 - Přeložky vod...'!F35</f>
        <v>0</v>
      </c>
      <c r="BC55" s="118">
        <f>'01 - SO 03 - Přeložky vod...'!F36</f>
        <v>0</v>
      </c>
      <c r="BD55" s="120">
        <f>'01 - SO 03 - Přeložky vod...'!F37</f>
        <v>0</v>
      </c>
      <c r="BT55" s="121" t="s">
        <v>80</v>
      </c>
      <c r="BV55" s="121" t="s">
        <v>74</v>
      </c>
      <c r="BW55" s="121" t="s">
        <v>81</v>
      </c>
      <c r="BX55" s="121" t="s">
        <v>5</v>
      </c>
      <c r="CL55" s="121" t="s">
        <v>19</v>
      </c>
      <c r="CM55" s="121" t="s">
        <v>82</v>
      </c>
    </row>
    <row r="56" s="6" customFormat="1" ht="16.5" customHeight="1">
      <c r="A56" s="109" t="s">
        <v>76</v>
      </c>
      <c r="B56" s="110"/>
      <c r="C56" s="111"/>
      <c r="D56" s="112" t="s">
        <v>83</v>
      </c>
      <c r="E56" s="112"/>
      <c r="F56" s="112"/>
      <c r="G56" s="112"/>
      <c r="H56" s="112"/>
      <c r="I56" s="113"/>
      <c r="J56" s="112" t="s">
        <v>84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'02 - SO 09 - Oprava komun...'!J30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79</v>
      </c>
      <c r="AR56" s="116"/>
      <c r="AS56" s="117">
        <v>0</v>
      </c>
      <c r="AT56" s="118">
        <f>ROUND(SUM(AV56:AW56),2)</f>
        <v>0</v>
      </c>
      <c r="AU56" s="119">
        <f>'02 - SO 09 - Oprava komun...'!P83</f>
        <v>0</v>
      </c>
      <c r="AV56" s="118">
        <f>'02 - SO 09 - Oprava komun...'!J33</f>
        <v>0</v>
      </c>
      <c r="AW56" s="118">
        <f>'02 - SO 09 - Oprava komun...'!J34</f>
        <v>0</v>
      </c>
      <c r="AX56" s="118">
        <f>'02 - SO 09 - Oprava komun...'!J35</f>
        <v>0</v>
      </c>
      <c r="AY56" s="118">
        <f>'02 - SO 09 - Oprava komun...'!J36</f>
        <v>0</v>
      </c>
      <c r="AZ56" s="118">
        <f>'02 - SO 09 - Oprava komun...'!F33</f>
        <v>0</v>
      </c>
      <c r="BA56" s="118">
        <f>'02 - SO 09 - Oprava komun...'!F34</f>
        <v>0</v>
      </c>
      <c r="BB56" s="118">
        <f>'02 - SO 09 - Oprava komun...'!F35</f>
        <v>0</v>
      </c>
      <c r="BC56" s="118">
        <f>'02 - SO 09 - Oprava komun...'!F36</f>
        <v>0</v>
      </c>
      <c r="BD56" s="120">
        <f>'02 - SO 09 - Oprava komun...'!F37</f>
        <v>0</v>
      </c>
      <c r="BT56" s="121" t="s">
        <v>80</v>
      </c>
      <c r="BV56" s="121" t="s">
        <v>74</v>
      </c>
      <c r="BW56" s="121" t="s">
        <v>85</v>
      </c>
      <c r="BX56" s="121" t="s">
        <v>5</v>
      </c>
      <c r="CL56" s="121" t="s">
        <v>19</v>
      </c>
      <c r="CM56" s="121" t="s">
        <v>82</v>
      </c>
    </row>
    <row r="57" s="6" customFormat="1" ht="16.5" customHeight="1">
      <c r="A57" s="109" t="s">
        <v>76</v>
      </c>
      <c r="B57" s="110"/>
      <c r="C57" s="111"/>
      <c r="D57" s="112" t="s">
        <v>86</v>
      </c>
      <c r="E57" s="112"/>
      <c r="F57" s="112"/>
      <c r="G57" s="112"/>
      <c r="H57" s="112"/>
      <c r="I57" s="113"/>
      <c r="J57" s="112" t="s">
        <v>87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'03 - VRN'!J30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79</v>
      </c>
      <c r="AR57" s="116"/>
      <c r="AS57" s="122">
        <v>0</v>
      </c>
      <c r="AT57" s="123">
        <f>ROUND(SUM(AV57:AW57),2)</f>
        <v>0</v>
      </c>
      <c r="AU57" s="124">
        <f>'03 - VRN'!P80</f>
        <v>0</v>
      </c>
      <c r="AV57" s="123">
        <f>'03 - VRN'!J33</f>
        <v>0</v>
      </c>
      <c r="AW57" s="123">
        <f>'03 - VRN'!J34</f>
        <v>0</v>
      </c>
      <c r="AX57" s="123">
        <f>'03 - VRN'!J35</f>
        <v>0</v>
      </c>
      <c r="AY57" s="123">
        <f>'03 - VRN'!J36</f>
        <v>0</v>
      </c>
      <c r="AZ57" s="123">
        <f>'03 - VRN'!F33</f>
        <v>0</v>
      </c>
      <c r="BA57" s="123">
        <f>'03 - VRN'!F34</f>
        <v>0</v>
      </c>
      <c r="BB57" s="123">
        <f>'03 - VRN'!F35</f>
        <v>0</v>
      </c>
      <c r="BC57" s="123">
        <f>'03 - VRN'!F36</f>
        <v>0</v>
      </c>
      <c r="BD57" s="125">
        <f>'03 - VRN'!F37</f>
        <v>0</v>
      </c>
      <c r="BT57" s="121" t="s">
        <v>80</v>
      </c>
      <c r="BV57" s="121" t="s">
        <v>74</v>
      </c>
      <c r="BW57" s="121" t="s">
        <v>88</v>
      </c>
      <c r="BX57" s="121" t="s">
        <v>5</v>
      </c>
      <c r="CL57" s="121" t="s">
        <v>19</v>
      </c>
      <c r="CM57" s="121" t="s">
        <v>82</v>
      </c>
    </row>
    <row r="58" s="1" customFormat="1" ht="30" customHeight="1"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</row>
    <row r="59" s="1" customFormat="1" ht="6.96" customHeight="1"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</row>
  </sheetData>
  <sheetProtection sheet="1" formatColumns="0" formatRows="0" objects="1" scenarios="1" spinCount="100000" saltValue="kwNcp0wSrMD+N2PH3OHlsH4azGck4u8oAoZiY84FZUxQTKud0rTamQRjH/suME+bbDIub0XY6X2m4WGY/kXC6g==" hashValue="qfVje1JakE2pWvPHNkrAw8UY3emr+YTUasYAMRKh6ibSsg8oa5DoBlgplamxl3uGyM8XUGQnt0adAIJEfZvhxA==" algorithmName="SHA-512" password="CC35"/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01 - SO 03 - Přeložky vod...'!C2" display="/"/>
    <hyperlink ref="A56" location="'02 - SO 09 - Oprava komun...'!C2" display="/"/>
    <hyperlink ref="A5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81</v>
      </c>
      <c r="AZ2" s="127" t="s">
        <v>49</v>
      </c>
      <c r="BA2" s="127" t="s">
        <v>89</v>
      </c>
      <c r="BB2" s="127" t="s">
        <v>90</v>
      </c>
      <c r="BC2" s="127" t="s">
        <v>91</v>
      </c>
      <c r="BD2" s="127" t="s">
        <v>82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82</v>
      </c>
    </row>
    <row r="4" ht="24.96" customHeight="1">
      <c r="B4" s="19"/>
      <c r="D4" s="131" t="s">
        <v>92</v>
      </c>
      <c r="L4" s="19"/>
      <c r="M4" s="132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3" t="s">
        <v>16</v>
      </c>
      <c r="L6" s="19"/>
    </row>
    <row r="7" ht="16.5" customHeight="1">
      <c r="B7" s="19"/>
      <c r="E7" s="134" t="str">
        <f>'Rekapitulace stavby'!K6</f>
        <v>Dostavba kanalizace v místní části Malá Bělá, neuznatelné náklady</v>
      </c>
      <c r="F7" s="133"/>
      <c r="G7" s="133"/>
      <c r="H7" s="133"/>
      <c r="L7" s="19"/>
    </row>
    <row r="8" s="1" customFormat="1" ht="12" customHeight="1">
      <c r="B8" s="42"/>
      <c r="D8" s="133" t="s">
        <v>93</v>
      </c>
      <c r="I8" s="135"/>
      <c r="L8" s="42"/>
    </row>
    <row r="9" s="1" customFormat="1" ht="36.96" customHeight="1">
      <c r="B9" s="42"/>
      <c r="E9" s="136" t="s">
        <v>94</v>
      </c>
      <c r="F9" s="1"/>
      <c r="G9" s="1"/>
      <c r="H9" s="1"/>
      <c r="I9" s="135"/>
      <c r="L9" s="42"/>
    </row>
    <row r="10" s="1" customFormat="1">
      <c r="B10" s="42"/>
      <c r="I10" s="135"/>
      <c r="L10" s="42"/>
    </row>
    <row r="11" s="1" customFormat="1" ht="12" customHeight="1">
      <c r="B11" s="42"/>
      <c r="D11" s="133" t="s">
        <v>18</v>
      </c>
      <c r="F11" s="137" t="s">
        <v>19</v>
      </c>
      <c r="I11" s="138" t="s">
        <v>20</v>
      </c>
      <c r="J11" s="137" t="s">
        <v>19</v>
      </c>
      <c r="L11" s="42"/>
    </row>
    <row r="12" s="1" customFormat="1" ht="12" customHeight="1">
      <c r="B12" s="42"/>
      <c r="D12" s="133" t="s">
        <v>21</v>
      </c>
      <c r="F12" s="137" t="s">
        <v>35</v>
      </c>
      <c r="I12" s="138" t="s">
        <v>23</v>
      </c>
      <c r="J12" s="139" t="str">
        <f>'Rekapitulace stavby'!AN8</f>
        <v>18. 3. 2019</v>
      </c>
      <c r="L12" s="42"/>
    </row>
    <row r="13" s="1" customFormat="1" ht="10.8" customHeight="1">
      <c r="B13" s="42"/>
      <c r="I13" s="135"/>
      <c r="L13" s="42"/>
    </row>
    <row r="14" s="1" customFormat="1" ht="12" customHeight="1">
      <c r="B14" s="42"/>
      <c r="D14" s="133" t="s">
        <v>25</v>
      </c>
      <c r="I14" s="138" t="s">
        <v>26</v>
      </c>
      <c r="J14" s="137" t="s">
        <v>19</v>
      </c>
      <c r="L14" s="42"/>
    </row>
    <row r="15" s="1" customFormat="1" ht="18" customHeight="1">
      <c r="B15" s="42"/>
      <c r="E15" s="137" t="s">
        <v>27</v>
      </c>
      <c r="I15" s="138" t="s">
        <v>28</v>
      </c>
      <c r="J15" s="137" t="s">
        <v>19</v>
      </c>
      <c r="L15" s="42"/>
    </row>
    <row r="16" s="1" customFormat="1" ht="6.96" customHeight="1">
      <c r="B16" s="42"/>
      <c r="I16" s="135"/>
      <c r="L16" s="42"/>
    </row>
    <row r="17" s="1" customFormat="1" ht="12" customHeight="1">
      <c r="B17" s="42"/>
      <c r="D17" s="133" t="s">
        <v>29</v>
      </c>
      <c r="I17" s="138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7"/>
      <c r="G18" s="137"/>
      <c r="H18" s="137"/>
      <c r="I18" s="138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5"/>
      <c r="L19" s="42"/>
    </row>
    <row r="20" s="1" customFormat="1" ht="12" customHeight="1">
      <c r="B20" s="42"/>
      <c r="D20" s="133" t="s">
        <v>31</v>
      </c>
      <c r="I20" s="138" t="s">
        <v>26</v>
      </c>
      <c r="J20" s="137" t="str">
        <f>IF('Rekapitulace stavby'!AN16="","",'Rekapitulace stavby'!AN16)</f>
        <v/>
      </c>
      <c r="L20" s="42"/>
    </row>
    <row r="21" s="1" customFormat="1" ht="18" customHeight="1">
      <c r="B21" s="42"/>
      <c r="E21" s="137" t="str">
        <f>IF('Rekapitulace stavby'!E17="","",'Rekapitulace stavby'!E17)</f>
        <v>VIS, a.s.</v>
      </c>
      <c r="I21" s="138" t="s">
        <v>28</v>
      </c>
      <c r="J21" s="137" t="str">
        <f>IF('Rekapitulace stavby'!AN17="","",'Rekapitulace stavby'!AN17)</f>
        <v/>
      </c>
      <c r="L21" s="42"/>
    </row>
    <row r="22" s="1" customFormat="1" ht="6.96" customHeight="1">
      <c r="B22" s="42"/>
      <c r="I22" s="135"/>
      <c r="L22" s="42"/>
    </row>
    <row r="23" s="1" customFormat="1" ht="12" customHeight="1">
      <c r="B23" s="42"/>
      <c r="D23" s="133" t="s">
        <v>34</v>
      </c>
      <c r="I23" s="138" t="s">
        <v>26</v>
      </c>
      <c r="J23" s="137" t="str">
        <f>IF('Rekapitulace stavby'!AN19="","",'Rekapitulace stavby'!AN19)</f>
        <v/>
      </c>
      <c r="L23" s="42"/>
    </row>
    <row r="24" s="1" customFormat="1" ht="18" customHeight="1">
      <c r="B24" s="42"/>
      <c r="E24" s="137" t="str">
        <f>IF('Rekapitulace stavby'!E20="","",'Rekapitulace stavby'!E20)</f>
        <v xml:space="preserve"> </v>
      </c>
      <c r="I24" s="138" t="s">
        <v>28</v>
      </c>
      <c r="J24" s="137" t="str">
        <f>IF('Rekapitulace stavby'!AN20="","",'Rekapitulace stavby'!AN20)</f>
        <v/>
      </c>
      <c r="L24" s="42"/>
    </row>
    <row r="25" s="1" customFormat="1" ht="6.96" customHeight="1">
      <c r="B25" s="42"/>
      <c r="I25" s="135"/>
      <c r="L25" s="42"/>
    </row>
    <row r="26" s="1" customFormat="1" ht="12" customHeight="1">
      <c r="B26" s="42"/>
      <c r="D26" s="133" t="s">
        <v>36</v>
      </c>
      <c r="I26" s="135"/>
      <c r="L26" s="42"/>
    </row>
    <row r="27" s="7" customFormat="1" ht="16.5" customHeight="1">
      <c r="B27" s="140"/>
      <c r="E27" s="141" t="s">
        <v>19</v>
      </c>
      <c r="F27" s="141"/>
      <c r="G27" s="141"/>
      <c r="H27" s="141"/>
      <c r="I27" s="142"/>
      <c r="L27" s="140"/>
    </row>
    <row r="28" s="1" customFormat="1" ht="6.96" customHeight="1">
      <c r="B28" s="42"/>
      <c r="I28" s="135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3"/>
      <c r="J29" s="74"/>
      <c r="K29" s="74"/>
      <c r="L29" s="42"/>
    </row>
    <row r="30" s="1" customFormat="1" ht="25.44" customHeight="1">
      <c r="B30" s="42"/>
      <c r="D30" s="144" t="s">
        <v>38</v>
      </c>
      <c r="I30" s="135"/>
      <c r="J30" s="145">
        <f>ROUND(J90, 2)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3"/>
      <c r="J31" s="74"/>
      <c r="K31" s="74"/>
      <c r="L31" s="42"/>
    </row>
    <row r="32" s="1" customFormat="1" ht="14.4" customHeight="1">
      <c r="B32" s="42"/>
      <c r="F32" s="146" t="s">
        <v>40</v>
      </c>
      <c r="I32" s="147" t="s">
        <v>39</v>
      </c>
      <c r="J32" s="146" t="s">
        <v>41</v>
      </c>
      <c r="L32" s="42"/>
    </row>
    <row r="33" s="1" customFormat="1" ht="14.4" customHeight="1">
      <c r="B33" s="42"/>
      <c r="D33" s="148" t="s">
        <v>42</v>
      </c>
      <c r="E33" s="133" t="s">
        <v>43</v>
      </c>
      <c r="F33" s="149">
        <f>ROUND((SUM(BE90:BE181)),  2)</f>
        <v>0</v>
      </c>
      <c r="I33" s="150">
        <v>0.20999999999999999</v>
      </c>
      <c r="J33" s="149">
        <f>ROUND(((SUM(BE90:BE181))*I33),  2)</f>
        <v>0</v>
      </c>
      <c r="L33" s="42"/>
    </row>
    <row r="34" s="1" customFormat="1" ht="14.4" customHeight="1">
      <c r="B34" s="42"/>
      <c r="E34" s="133" t="s">
        <v>44</v>
      </c>
      <c r="F34" s="149">
        <f>ROUND((SUM(BF90:BF181)),  2)</f>
        <v>0</v>
      </c>
      <c r="I34" s="150">
        <v>0.14999999999999999</v>
      </c>
      <c r="J34" s="149">
        <f>ROUND(((SUM(BF90:BF181))*I34),  2)</f>
        <v>0</v>
      </c>
      <c r="L34" s="42"/>
    </row>
    <row r="35" hidden="1" s="1" customFormat="1" ht="14.4" customHeight="1">
      <c r="B35" s="42"/>
      <c r="E35" s="133" t="s">
        <v>45</v>
      </c>
      <c r="F35" s="149">
        <f>ROUND((SUM(BG90:BG181)),  2)</f>
        <v>0</v>
      </c>
      <c r="I35" s="150">
        <v>0.20999999999999999</v>
      </c>
      <c r="J35" s="149">
        <f>0</f>
        <v>0</v>
      </c>
      <c r="L35" s="42"/>
    </row>
    <row r="36" hidden="1" s="1" customFormat="1" ht="14.4" customHeight="1">
      <c r="B36" s="42"/>
      <c r="E36" s="133" t="s">
        <v>46</v>
      </c>
      <c r="F36" s="149">
        <f>ROUND((SUM(BH90:BH181)),  2)</f>
        <v>0</v>
      </c>
      <c r="I36" s="150">
        <v>0.14999999999999999</v>
      </c>
      <c r="J36" s="149">
        <f>0</f>
        <v>0</v>
      </c>
      <c r="L36" s="42"/>
    </row>
    <row r="37" hidden="1" s="1" customFormat="1" ht="14.4" customHeight="1">
      <c r="B37" s="42"/>
      <c r="E37" s="133" t="s">
        <v>47</v>
      </c>
      <c r="F37" s="149">
        <f>ROUND((SUM(BI90:BI181)),  2)</f>
        <v>0</v>
      </c>
      <c r="I37" s="150">
        <v>0</v>
      </c>
      <c r="J37" s="149">
        <f>0</f>
        <v>0</v>
      </c>
      <c r="L37" s="42"/>
    </row>
    <row r="38" s="1" customFormat="1" ht="6.96" customHeight="1">
      <c r="B38" s="42"/>
      <c r="I38" s="135"/>
      <c r="L38" s="42"/>
    </row>
    <row r="39" s="1" customFormat="1" ht="25.44" customHeight="1">
      <c r="B39" s="42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6"/>
      <c r="J39" s="157">
        <f>SUM(J30:J37)</f>
        <v>0</v>
      </c>
      <c r="K39" s="158"/>
      <c r="L39" s="42"/>
    </row>
    <row r="40" s="1" customFormat="1" ht="14.4" customHeight="1"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42"/>
    </row>
    <row r="44" s="1" customFormat="1" ht="6.96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42"/>
    </row>
    <row r="45" s="1" customFormat="1" ht="24.96" customHeight="1">
      <c r="B45" s="37"/>
      <c r="C45" s="22" t="s">
        <v>95</v>
      </c>
      <c r="D45" s="38"/>
      <c r="E45" s="38"/>
      <c r="F45" s="38"/>
      <c r="G45" s="38"/>
      <c r="H45" s="38"/>
      <c r="I45" s="135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5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5"/>
      <c r="J47" s="38"/>
      <c r="K47" s="38"/>
      <c r="L47" s="42"/>
    </row>
    <row r="48" s="1" customFormat="1" ht="16.5" customHeight="1">
      <c r="B48" s="37"/>
      <c r="C48" s="38"/>
      <c r="D48" s="38"/>
      <c r="E48" s="165" t="str">
        <f>E7</f>
        <v>Dostavba kanalizace v místní části Malá Bělá, neuznatelné náklady</v>
      </c>
      <c r="F48" s="31"/>
      <c r="G48" s="31"/>
      <c r="H48" s="31"/>
      <c r="I48" s="135"/>
      <c r="J48" s="38"/>
      <c r="K48" s="38"/>
      <c r="L48" s="42"/>
    </row>
    <row r="49" s="1" customFormat="1" ht="12" customHeight="1">
      <c r="B49" s="37"/>
      <c r="C49" s="31" t="s">
        <v>93</v>
      </c>
      <c r="D49" s="38"/>
      <c r="E49" s="38"/>
      <c r="F49" s="38"/>
      <c r="G49" s="38"/>
      <c r="H49" s="38"/>
      <c r="I49" s="135"/>
      <c r="J49" s="38"/>
      <c r="K49" s="38"/>
      <c r="L49" s="42"/>
    </row>
    <row r="50" s="1" customFormat="1" ht="16.5" customHeight="1">
      <c r="B50" s="37"/>
      <c r="C50" s="38"/>
      <c r="D50" s="38"/>
      <c r="E50" s="67" t="str">
        <f>E9</f>
        <v>01 - SO 03 - Přeložky vodovodu</v>
      </c>
      <c r="F50" s="38"/>
      <c r="G50" s="38"/>
      <c r="H50" s="38"/>
      <c r="I50" s="135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5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 xml:space="preserve"> </v>
      </c>
      <c r="G52" s="38"/>
      <c r="H52" s="38"/>
      <c r="I52" s="138" t="s">
        <v>23</v>
      </c>
      <c r="J52" s="70" t="str">
        <f>IF(J12="","",J12)</f>
        <v>18. 3. 2019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5"/>
      <c r="J53" s="38"/>
      <c r="K53" s="38"/>
      <c r="L53" s="42"/>
    </row>
    <row r="54" s="1" customFormat="1" ht="15.15" customHeight="1">
      <c r="B54" s="37"/>
      <c r="C54" s="31" t="s">
        <v>25</v>
      </c>
      <c r="D54" s="38"/>
      <c r="E54" s="38"/>
      <c r="F54" s="26" t="str">
        <f>E15</f>
        <v>Město Bakov nad Jizerou</v>
      </c>
      <c r="G54" s="38"/>
      <c r="H54" s="38"/>
      <c r="I54" s="138" t="s">
        <v>31</v>
      </c>
      <c r="J54" s="35" t="str">
        <f>E21</f>
        <v>VIS, a.s.</v>
      </c>
      <c r="K54" s="38"/>
      <c r="L54" s="42"/>
    </row>
    <row r="55" s="1" customFormat="1" ht="15.1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8" t="s">
        <v>34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5"/>
      <c r="J56" s="38"/>
      <c r="K56" s="38"/>
      <c r="L56" s="42"/>
    </row>
    <row r="57" s="1" customFormat="1" ht="29.28" customHeight="1">
      <c r="B57" s="37"/>
      <c r="C57" s="166" t="s">
        <v>96</v>
      </c>
      <c r="D57" s="167"/>
      <c r="E57" s="167"/>
      <c r="F57" s="167"/>
      <c r="G57" s="167"/>
      <c r="H57" s="167"/>
      <c r="I57" s="168"/>
      <c r="J57" s="169" t="s">
        <v>97</v>
      </c>
      <c r="K57" s="167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5"/>
      <c r="J58" s="38"/>
      <c r="K58" s="38"/>
      <c r="L58" s="42"/>
    </row>
    <row r="59" s="1" customFormat="1" ht="22.8" customHeight="1">
      <c r="B59" s="37"/>
      <c r="C59" s="170" t="s">
        <v>70</v>
      </c>
      <c r="D59" s="38"/>
      <c r="E59" s="38"/>
      <c r="F59" s="38"/>
      <c r="G59" s="38"/>
      <c r="H59" s="38"/>
      <c r="I59" s="135"/>
      <c r="J59" s="100">
        <f>J90</f>
        <v>0</v>
      </c>
      <c r="K59" s="38"/>
      <c r="L59" s="42"/>
      <c r="AU59" s="16" t="s">
        <v>98</v>
      </c>
    </row>
    <row r="60" s="8" customFormat="1" ht="24.96" customHeight="1">
      <c r="B60" s="171"/>
      <c r="C60" s="172"/>
      <c r="D60" s="173" t="s">
        <v>99</v>
      </c>
      <c r="E60" s="174"/>
      <c r="F60" s="174"/>
      <c r="G60" s="174"/>
      <c r="H60" s="174"/>
      <c r="I60" s="175"/>
      <c r="J60" s="176">
        <f>J91</f>
        <v>0</v>
      </c>
      <c r="K60" s="172"/>
      <c r="L60" s="177"/>
    </row>
    <row r="61" s="9" customFormat="1" ht="19.92" customHeight="1">
      <c r="B61" s="178"/>
      <c r="C61" s="179"/>
      <c r="D61" s="180" t="s">
        <v>100</v>
      </c>
      <c r="E61" s="181"/>
      <c r="F61" s="181"/>
      <c r="G61" s="181"/>
      <c r="H61" s="181"/>
      <c r="I61" s="182"/>
      <c r="J61" s="183">
        <f>J92</f>
        <v>0</v>
      </c>
      <c r="K61" s="179"/>
      <c r="L61" s="184"/>
    </row>
    <row r="62" s="9" customFormat="1" ht="19.92" customHeight="1">
      <c r="B62" s="178"/>
      <c r="C62" s="179"/>
      <c r="D62" s="180" t="s">
        <v>101</v>
      </c>
      <c r="E62" s="181"/>
      <c r="F62" s="181"/>
      <c r="G62" s="181"/>
      <c r="H62" s="181"/>
      <c r="I62" s="182"/>
      <c r="J62" s="183">
        <f>J134</f>
        <v>0</v>
      </c>
      <c r="K62" s="179"/>
      <c r="L62" s="184"/>
    </row>
    <row r="63" s="9" customFormat="1" ht="19.92" customHeight="1">
      <c r="B63" s="178"/>
      <c r="C63" s="179"/>
      <c r="D63" s="180" t="s">
        <v>102</v>
      </c>
      <c r="E63" s="181"/>
      <c r="F63" s="181"/>
      <c r="G63" s="181"/>
      <c r="H63" s="181"/>
      <c r="I63" s="182"/>
      <c r="J63" s="183">
        <f>J136</f>
        <v>0</v>
      </c>
      <c r="K63" s="179"/>
      <c r="L63" s="184"/>
    </row>
    <row r="64" s="9" customFormat="1" ht="19.92" customHeight="1">
      <c r="B64" s="178"/>
      <c r="C64" s="179"/>
      <c r="D64" s="180" t="s">
        <v>103</v>
      </c>
      <c r="E64" s="181"/>
      <c r="F64" s="181"/>
      <c r="G64" s="181"/>
      <c r="H64" s="181"/>
      <c r="I64" s="182"/>
      <c r="J64" s="183">
        <f>J141</f>
        <v>0</v>
      </c>
      <c r="K64" s="179"/>
      <c r="L64" s="184"/>
    </row>
    <row r="65" s="9" customFormat="1" ht="19.92" customHeight="1">
      <c r="B65" s="178"/>
      <c r="C65" s="179"/>
      <c r="D65" s="180" t="s">
        <v>104</v>
      </c>
      <c r="E65" s="181"/>
      <c r="F65" s="181"/>
      <c r="G65" s="181"/>
      <c r="H65" s="181"/>
      <c r="I65" s="182"/>
      <c r="J65" s="183">
        <f>J165</f>
        <v>0</v>
      </c>
      <c r="K65" s="179"/>
      <c r="L65" s="184"/>
    </row>
    <row r="66" s="9" customFormat="1" ht="19.92" customHeight="1">
      <c r="B66" s="178"/>
      <c r="C66" s="179"/>
      <c r="D66" s="180" t="s">
        <v>105</v>
      </c>
      <c r="E66" s="181"/>
      <c r="F66" s="181"/>
      <c r="G66" s="181"/>
      <c r="H66" s="181"/>
      <c r="I66" s="182"/>
      <c r="J66" s="183">
        <f>J171</f>
        <v>0</v>
      </c>
      <c r="K66" s="179"/>
      <c r="L66" s="184"/>
    </row>
    <row r="67" s="8" customFormat="1" ht="24.96" customHeight="1">
      <c r="B67" s="171"/>
      <c r="C67" s="172"/>
      <c r="D67" s="173" t="s">
        <v>106</v>
      </c>
      <c r="E67" s="174"/>
      <c r="F67" s="174"/>
      <c r="G67" s="174"/>
      <c r="H67" s="174"/>
      <c r="I67" s="175"/>
      <c r="J67" s="176">
        <f>J173</f>
        <v>0</v>
      </c>
      <c r="K67" s="172"/>
      <c r="L67" s="177"/>
    </row>
    <row r="68" s="9" customFormat="1" ht="19.92" customHeight="1">
      <c r="B68" s="178"/>
      <c r="C68" s="179"/>
      <c r="D68" s="180" t="s">
        <v>107</v>
      </c>
      <c r="E68" s="181"/>
      <c r="F68" s="181"/>
      <c r="G68" s="181"/>
      <c r="H68" s="181"/>
      <c r="I68" s="182"/>
      <c r="J68" s="183">
        <f>J174</f>
        <v>0</v>
      </c>
      <c r="K68" s="179"/>
      <c r="L68" s="184"/>
    </row>
    <row r="69" s="8" customFormat="1" ht="24.96" customHeight="1">
      <c r="B69" s="171"/>
      <c r="C69" s="172"/>
      <c r="D69" s="173" t="s">
        <v>108</v>
      </c>
      <c r="E69" s="174"/>
      <c r="F69" s="174"/>
      <c r="G69" s="174"/>
      <c r="H69" s="174"/>
      <c r="I69" s="175"/>
      <c r="J69" s="176">
        <f>J179</f>
        <v>0</v>
      </c>
      <c r="K69" s="172"/>
      <c r="L69" s="177"/>
    </row>
    <row r="70" s="9" customFormat="1" ht="19.92" customHeight="1">
      <c r="B70" s="178"/>
      <c r="C70" s="179"/>
      <c r="D70" s="180" t="s">
        <v>109</v>
      </c>
      <c r="E70" s="181"/>
      <c r="F70" s="181"/>
      <c r="G70" s="181"/>
      <c r="H70" s="181"/>
      <c r="I70" s="182"/>
      <c r="J70" s="183">
        <f>J180</f>
        <v>0</v>
      </c>
      <c r="K70" s="179"/>
      <c r="L70" s="184"/>
    </row>
    <row r="71" s="1" customFormat="1" ht="21.84" customHeight="1">
      <c r="B71" s="37"/>
      <c r="C71" s="38"/>
      <c r="D71" s="38"/>
      <c r="E71" s="38"/>
      <c r="F71" s="38"/>
      <c r="G71" s="38"/>
      <c r="H71" s="38"/>
      <c r="I71" s="135"/>
      <c r="J71" s="38"/>
      <c r="K71" s="38"/>
      <c r="L71" s="42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61"/>
      <c r="J72" s="58"/>
      <c r="K72" s="58"/>
      <c r="L72" s="42"/>
    </row>
    <row r="76" s="1" customFormat="1" ht="6.96" customHeight="1">
      <c r="B76" s="59"/>
      <c r="C76" s="60"/>
      <c r="D76" s="60"/>
      <c r="E76" s="60"/>
      <c r="F76" s="60"/>
      <c r="G76" s="60"/>
      <c r="H76" s="60"/>
      <c r="I76" s="164"/>
      <c r="J76" s="60"/>
      <c r="K76" s="60"/>
      <c r="L76" s="42"/>
    </row>
    <row r="77" s="1" customFormat="1" ht="24.96" customHeight="1">
      <c r="B77" s="37"/>
      <c r="C77" s="22" t="s">
        <v>110</v>
      </c>
      <c r="D77" s="38"/>
      <c r="E77" s="38"/>
      <c r="F77" s="38"/>
      <c r="G77" s="38"/>
      <c r="H77" s="38"/>
      <c r="I77" s="135"/>
      <c r="J77" s="38"/>
      <c r="K77" s="38"/>
      <c r="L77" s="42"/>
    </row>
    <row r="78" s="1" customFormat="1" ht="6.96" customHeight="1">
      <c r="B78" s="37"/>
      <c r="C78" s="38"/>
      <c r="D78" s="38"/>
      <c r="E78" s="38"/>
      <c r="F78" s="38"/>
      <c r="G78" s="38"/>
      <c r="H78" s="38"/>
      <c r="I78" s="135"/>
      <c r="J78" s="38"/>
      <c r="K78" s="38"/>
      <c r="L78" s="42"/>
    </row>
    <row r="79" s="1" customFormat="1" ht="12" customHeight="1">
      <c r="B79" s="37"/>
      <c r="C79" s="31" t="s">
        <v>16</v>
      </c>
      <c r="D79" s="38"/>
      <c r="E79" s="38"/>
      <c r="F79" s="38"/>
      <c r="G79" s="38"/>
      <c r="H79" s="38"/>
      <c r="I79" s="135"/>
      <c r="J79" s="38"/>
      <c r="K79" s="38"/>
      <c r="L79" s="42"/>
    </row>
    <row r="80" s="1" customFormat="1" ht="16.5" customHeight="1">
      <c r="B80" s="37"/>
      <c r="C80" s="38"/>
      <c r="D80" s="38"/>
      <c r="E80" s="165" t="str">
        <f>E7</f>
        <v>Dostavba kanalizace v místní části Malá Bělá, neuznatelné náklady</v>
      </c>
      <c r="F80" s="31"/>
      <c r="G80" s="31"/>
      <c r="H80" s="31"/>
      <c r="I80" s="135"/>
      <c r="J80" s="38"/>
      <c r="K80" s="38"/>
      <c r="L80" s="42"/>
    </row>
    <row r="81" s="1" customFormat="1" ht="12" customHeight="1">
      <c r="B81" s="37"/>
      <c r="C81" s="31" t="s">
        <v>93</v>
      </c>
      <c r="D81" s="38"/>
      <c r="E81" s="38"/>
      <c r="F81" s="38"/>
      <c r="G81" s="38"/>
      <c r="H81" s="38"/>
      <c r="I81" s="135"/>
      <c r="J81" s="38"/>
      <c r="K81" s="38"/>
      <c r="L81" s="42"/>
    </row>
    <row r="82" s="1" customFormat="1" ht="16.5" customHeight="1">
      <c r="B82" s="37"/>
      <c r="C82" s="38"/>
      <c r="D82" s="38"/>
      <c r="E82" s="67" t="str">
        <f>E9</f>
        <v>01 - SO 03 - Přeložky vodovodu</v>
      </c>
      <c r="F82" s="38"/>
      <c r="G82" s="38"/>
      <c r="H82" s="38"/>
      <c r="I82" s="135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5"/>
      <c r="J83" s="38"/>
      <c r="K83" s="38"/>
      <c r="L83" s="42"/>
    </row>
    <row r="84" s="1" customFormat="1" ht="12" customHeight="1">
      <c r="B84" s="37"/>
      <c r="C84" s="31" t="s">
        <v>21</v>
      </c>
      <c r="D84" s="38"/>
      <c r="E84" s="38"/>
      <c r="F84" s="26" t="str">
        <f>F12</f>
        <v xml:space="preserve"> </v>
      </c>
      <c r="G84" s="38"/>
      <c r="H84" s="38"/>
      <c r="I84" s="138" t="s">
        <v>23</v>
      </c>
      <c r="J84" s="70" t="str">
        <f>IF(J12="","",J12)</f>
        <v>18. 3. 2019</v>
      </c>
      <c r="K84" s="38"/>
      <c r="L84" s="42"/>
    </row>
    <row r="85" s="1" customFormat="1" ht="6.96" customHeight="1">
      <c r="B85" s="37"/>
      <c r="C85" s="38"/>
      <c r="D85" s="38"/>
      <c r="E85" s="38"/>
      <c r="F85" s="38"/>
      <c r="G85" s="38"/>
      <c r="H85" s="38"/>
      <c r="I85" s="135"/>
      <c r="J85" s="38"/>
      <c r="K85" s="38"/>
      <c r="L85" s="42"/>
    </row>
    <row r="86" s="1" customFormat="1" ht="15.15" customHeight="1">
      <c r="B86" s="37"/>
      <c r="C86" s="31" t="s">
        <v>25</v>
      </c>
      <c r="D86" s="38"/>
      <c r="E86" s="38"/>
      <c r="F86" s="26" t="str">
        <f>E15</f>
        <v>Město Bakov nad Jizerou</v>
      </c>
      <c r="G86" s="38"/>
      <c r="H86" s="38"/>
      <c r="I86" s="138" t="s">
        <v>31</v>
      </c>
      <c r="J86" s="35" t="str">
        <f>E21</f>
        <v>VIS, a.s.</v>
      </c>
      <c r="K86" s="38"/>
      <c r="L86" s="42"/>
    </row>
    <row r="87" s="1" customFormat="1" ht="15.15" customHeight="1">
      <c r="B87" s="37"/>
      <c r="C87" s="31" t="s">
        <v>29</v>
      </c>
      <c r="D87" s="38"/>
      <c r="E87" s="38"/>
      <c r="F87" s="26" t="str">
        <f>IF(E18="","",E18)</f>
        <v>Vyplň údaj</v>
      </c>
      <c r="G87" s="38"/>
      <c r="H87" s="38"/>
      <c r="I87" s="138" t="s">
        <v>34</v>
      </c>
      <c r="J87" s="35" t="str">
        <f>E24</f>
        <v xml:space="preserve"> </v>
      </c>
      <c r="K87" s="38"/>
      <c r="L87" s="42"/>
    </row>
    <row r="88" s="1" customFormat="1" ht="10.32" customHeight="1">
      <c r="B88" s="37"/>
      <c r="C88" s="38"/>
      <c r="D88" s="38"/>
      <c r="E88" s="38"/>
      <c r="F88" s="38"/>
      <c r="G88" s="38"/>
      <c r="H88" s="38"/>
      <c r="I88" s="135"/>
      <c r="J88" s="38"/>
      <c r="K88" s="38"/>
      <c r="L88" s="42"/>
    </row>
    <row r="89" s="10" customFormat="1" ht="29.28" customHeight="1">
      <c r="B89" s="185"/>
      <c r="C89" s="186" t="s">
        <v>111</v>
      </c>
      <c r="D89" s="187" t="s">
        <v>57</v>
      </c>
      <c r="E89" s="187" t="s">
        <v>53</v>
      </c>
      <c r="F89" s="187" t="s">
        <v>54</v>
      </c>
      <c r="G89" s="187" t="s">
        <v>112</v>
      </c>
      <c r="H89" s="187" t="s">
        <v>113</v>
      </c>
      <c r="I89" s="188" t="s">
        <v>114</v>
      </c>
      <c r="J89" s="187" t="s">
        <v>97</v>
      </c>
      <c r="K89" s="189" t="s">
        <v>115</v>
      </c>
      <c r="L89" s="190"/>
      <c r="M89" s="90" t="s">
        <v>19</v>
      </c>
      <c r="N89" s="91" t="s">
        <v>42</v>
      </c>
      <c r="O89" s="91" t="s">
        <v>116</v>
      </c>
      <c r="P89" s="91" t="s">
        <v>117</v>
      </c>
      <c r="Q89" s="91" t="s">
        <v>118</v>
      </c>
      <c r="R89" s="91" t="s">
        <v>119</v>
      </c>
      <c r="S89" s="91" t="s">
        <v>120</v>
      </c>
      <c r="T89" s="92" t="s">
        <v>121</v>
      </c>
    </row>
    <row r="90" s="1" customFormat="1" ht="22.8" customHeight="1">
      <c r="B90" s="37"/>
      <c r="C90" s="97" t="s">
        <v>122</v>
      </c>
      <c r="D90" s="38"/>
      <c r="E90" s="38"/>
      <c r="F90" s="38"/>
      <c r="G90" s="38"/>
      <c r="H90" s="38"/>
      <c r="I90" s="135"/>
      <c r="J90" s="191">
        <f>BK90</f>
        <v>0</v>
      </c>
      <c r="K90" s="38"/>
      <c r="L90" s="42"/>
      <c r="M90" s="93"/>
      <c r="N90" s="94"/>
      <c r="O90" s="94"/>
      <c r="P90" s="192">
        <f>P91+P173+P179</f>
        <v>0</v>
      </c>
      <c r="Q90" s="94"/>
      <c r="R90" s="192">
        <f>R91+R173+R179</f>
        <v>0</v>
      </c>
      <c r="S90" s="94"/>
      <c r="T90" s="193">
        <f>T91+T173+T179</f>
        <v>0</v>
      </c>
      <c r="AT90" s="16" t="s">
        <v>71</v>
      </c>
      <c r="AU90" s="16" t="s">
        <v>98</v>
      </c>
      <c r="BK90" s="194">
        <f>BK91+BK173+BK179</f>
        <v>0</v>
      </c>
    </row>
    <row r="91" s="11" customFormat="1" ht="25.92" customHeight="1">
      <c r="B91" s="195"/>
      <c r="C91" s="196"/>
      <c r="D91" s="197" t="s">
        <v>71</v>
      </c>
      <c r="E91" s="198" t="s">
        <v>123</v>
      </c>
      <c r="F91" s="198" t="s">
        <v>124</v>
      </c>
      <c r="G91" s="196"/>
      <c r="H91" s="196"/>
      <c r="I91" s="199"/>
      <c r="J91" s="200">
        <f>BK91</f>
        <v>0</v>
      </c>
      <c r="K91" s="196"/>
      <c r="L91" s="201"/>
      <c r="M91" s="202"/>
      <c r="N91" s="203"/>
      <c r="O91" s="203"/>
      <c r="P91" s="204">
        <f>P92+P134+P136+P141+P165+P171</f>
        <v>0</v>
      </c>
      <c r="Q91" s="203"/>
      <c r="R91" s="204">
        <f>R92+R134+R136+R141+R165+R171</f>
        <v>0</v>
      </c>
      <c r="S91" s="203"/>
      <c r="T91" s="205">
        <f>T92+T134+T136+T141+T165+T171</f>
        <v>0</v>
      </c>
      <c r="AR91" s="206" t="s">
        <v>80</v>
      </c>
      <c r="AT91" s="207" t="s">
        <v>71</v>
      </c>
      <c r="AU91" s="207" t="s">
        <v>72</v>
      </c>
      <c r="AY91" s="206" t="s">
        <v>125</v>
      </c>
      <c r="BK91" s="208">
        <f>BK92+BK134+BK136+BK141+BK165+BK171</f>
        <v>0</v>
      </c>
    </row>
    <row r="92" s="11" customFormat="1" ht="22.8" customHeight="1">
      <c r="B92" s="195"/>
      <c r="C92" s="196"/>
      <c r="D92" s="197" t="s">
        <v>71</v>
      </c>
      <c r="E92" s="209" t="s">
        <v>80</v>
      </c>
      <c r="F92" s="209" t="s">
        <v>126</v>
      </c>
      <c r="G92" s="196"/>
      <c r="H92" s="196"/>
      <c r="I92" s="199"/>
      <c r="J92" s="210">
        <f>BK92</f>
        <v>0</v>
      </c>
      <c r="K92" s="196"/>
      <c r="L92" s="201"/>
      <c r="M92" s="202"/>
      <c r="N92" s="203"/>
      <c r="O92" s="203"/>
      <c r="P92" s="204">
        <f>SUM(P93:P133)</f>
        <v>0</v>
      </c>
      <c r="Q92" s="203"/>
      <c r="R92" s="204">
        <f>SUM(R93:R133)</f>
        <v>0</v>
      </c>
      <c r="S92" s="203"/>
      <c r="T92" s="205">
        <f>SUM(T93:T133)</f>
        <v>0</v>
      </c>
      <c r="AR92" s="206" t="s">
        <v>80</v>
      </c>
      <c r="AT92" s="207" t="s">
        <v>71</v>
      </c>
      <c r="AU92" s="207" t="s">
        <v>80</v>
      </c>
      <c r="AY92" s="206" t="s">
        <v>125</v>
      </c>
      <c r="BK92" s="208">
        <f>SUM(BK93:BK133)</f>
        <v>0</v>
      </c>
    </row>
    <row r="93" s="1" customFormat="1" ht="24" customHeight="1">
      <c r="B93" s="37"/>
      <c r="C93" s="211" t="s">
        <v>80</v>
      </c>
      <c r="D93" s="211" t="s">
        <v>127</v>
      </c>
      <c r="E93" s="212" t="s">
        <v>128</v>
      </c>
      <c r="F93" s="213" t="s">
        <v>129</v>
      </c>
      <c r="G93" s="214" t="s">
        <v>130</v>
      </c>
      <c r="H93" s="215">
        <v>31.344000000000001</v>
      </c>
      <c r="I93" s="216"/>
      <c r="J93" s="217">
        <f>ROUND(I93*H93,2)</f>
        <v>0</v>
      </c>
      <c r="K93" s="213" t="s">
        <v>19</v>
      </c>
      <c r="L93" s="42"/>
      <c r="M93" s="218" t="s">
        <v>19</v>
      </c>
      <c r="N93" s="219" t="s">
        <v>43</v>
      </c>
      <c r="O93" s="82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AR93" s="222" t="s">
        <v>131</v>
      </c>
      <c r="AT93" s="222" t="s">
        <v>127</v>
      </c>
      <c r="AU93" s="222" t="s">
        <v>82</v>
      </c>
      <c r="AY93" s="16" t="s">
        <v>125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6" t="s">
        <v>80</v>
      </c>
      <c r="BK93" s="223">
        <f>ROUND(I93*H93,2)</f>
        <v>0</v>
      </c>
      <c r="BL93" s="16" t="s">
        <v>131</v>
      </c>
      <c r="BM93" s="222" t="s">
        <v>82</v>
      </c>
    </row>
    <row r="94" s="1" customFormat="1" ht="24" customHeight="1">
      <c r="B94" s="37"/>
      <c r="C94" s="211" t="s">
        <v>82</v>
      </c>
      <c r="D94" s="211" t="s">
        <v>127</v>
      </c>
      <c r="E94" s="212" t="s">
        <v>132</v>
      </c>
      <c r="F94" s="213" t="s">
        <v>133</v>
      </c>
      <c r="G94" s="214" t="s">
        <v>130</v>
      </c>
      <c r="H94" s="215">
        <v>31.344000000000001</v>
      </c>
      <c r="I94" s="216"/>
      <c r="J94" s="217">
        <f>ROUND(I94*H94,2)</f>
        <v>0</v>
      </c>
      <c r="K94" s="213" t="s">
        <v>19</v>
      </c>
      <c r="L94" s="42"/>
      <c r="M94" s="218" t="s">
        <v>19</v>
      </c>
      <c r="N94" s="219" t="s">
        <v>43</v>
      </c>
      <c r="O94" s="82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AR94" s="222" t="s">
        <v>131</v>
      </c>
      <c r="AT94" s="222" t="s">
        <v>127</v>
      </c>
      <c r="AU94" s="222" t="s">
        <v>82</v>
      </c>
      <c r="AY94" s="16" t="s">
        <v>125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80</v>
      </c>
      <c r="BK94" s="223">
        <f>ROUND(I94*H94,2)</f>
        <v>0</v>
      </c>
      <c r="BL94" s="16" t="s">
        <v>131</v>
      </c>
      <c r="BM94" s="222" t="s">
        <v>131</v>
      </c>
    </row>
    <row r="95" s="1" customFormat="1" ht="24" customHeight="1">
      <c r="B95" s="37"/>
      <c r="C95" s="211" t="s">
        <v>134</v>
      </c>
      <c r="D95" s="211" t="s">
        <v>127</v>
      </c>
      <c r="E95" s="212" t="s">
        <v>135</v>
      </c>
      <c r="F95" s="213" t="s">
        <v>136</v>
      </c>
      <c r="G95" s="214" t="s">
        <v>130</v>
      </c>
      <c r="H95" s="215">
        <v>31.344000000000001</v>
      </c>
      <c r="I95" s="216"/>
      <c r="J95" s="217">
        <f>ROUND(I95*H95,2)</f>
        <v>0</v>
      </c>
      <c r="K95" s="213" t="s">
        <v>19</v>
      </c>
      <c r="L95" s="42"/>
      <c r="M95" s="218" t="s">
        <v>19</v>
      </c>
      <c r="N95" s="219" t="s">
        <v>43</v>
      </c>
      <c r="O95" s="82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AR95" s="222" t="s">
        <v>131</v>
      </c>
      <c r="AT95" s="222" t="s">
        <v>127</v>
      </c>
      <c r="AU95" s="222" t="s">
        <v>82</v>
      </c>
      <c r="AY95" s="16" t="s">
        <v>125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6" t="s">
        <v>80</v>
      </c>
      <c r="BK95" s="223">
        <f>ROUND(I95*H95,2)</f>
        <v>0</v>
      </c>
      <c r="BL95" s="16" t="s">
        <v>131</v>
      </c>
      <c r="BM95" s="222" t="s">
        <v>137</v>
      </c>
    </row>
    <row r="96" s="1" customFormat="1" ht="24" customHeight="1">
      <c r="B96" s="37"/>
      <c r="C96" s="211" t="s">
        <v>131</v>
      </c>
      <c r="D96" s="211" t="s">
        <v>127</v>
      </c>
      <c r="E96" s="212" t="s">
        <v>138</v>
      </c>
      <c r="F96" s="213" t="s">
        <v>139</v>
      </c>
      <c r="G96" s="214" t="s">
        <v>140</v>
      </c>
      <c r="H96" s="215">
        <v>0.80000000000000004</v>
      </c>
      <c r="I96" s="216"/>
      <c r="J96" s="217">
        <f>ROUND(I96*H96,2)</f>
        <v>0</v>
      </c>
      <c r="K96" s="213" t="s">
        <v>19</v>
      </c>
      <c r="L96" s="42"/>
      <c r="M96" s="218" t="s">
        <v>19</v>
      </c>
      <c r="N96" s="219" t="s">
        <v>43</v>
      </c>
      <c r="O96" s="82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AR96" s="222" t="s">
        <v>131</v>
      </c>
      <c r="AT96" s="222" t="s">
        <v>127</v>
      </c>
      <c r="AU96" s="222" t="s">
        <v>82</v>
      </c>
      <c r="AY96" s="16" t="s">
        <v>125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80</v>
      </c>
      <c r="BK96" s="223">
        <f>ROUND(I96*H96,2)</f>
        <v>0</v>
      </c>
      <c r="BL96" s="16" t="s">
        <v>131</v>
      </c>
      <c r="BM96" s="222" t="s">
        <v>141</v>
      </c>
    </row>
    <row r="97" s="1" customFormat="1" ht="16.5" customHeight="1">
      <c r="B97" s="37"/>
      <c r="C97" s="211" t="s">
        <v>142</v>
      </c>
      <c r="D97" s="211" t="s">
        <v>127</v>
      </c>
      <c r="E97" s="212" t="s">
        <v>143</v>
      </c>
      <c r="F97" s="213" t="s">
        <v>144</v>
      </c>
      <c r="G97" s="214" t="s">
        <v>90</v>
      </c>
      <c r="H97" s="215">
        <v>28.620000000000001</v>
      </c>
      <c r="I97" s="216"/>
      <c r="J97" s="217">
        <f>ROUND(I97*H97,2)</f>
        <v>0</v>
      </c>
      <c r="K97" s="213" t="s">
        <v>19</v>
      </c>
      <c r="L97" s="42"/>
      <c r="M97" s="218" t="s">
        <v>19</v>
      </c>
      <c r="N97" s="219" t="s">
        <v>43</v>
      </c>
      <c r="O97" s="82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AR97" s="222" t="s">
        <v>131</v>
      </c>
      <c r="AT97" s="222" t="s">
        <v>127</v>
      </c>
      <c r="AU97" s="222" t="s">
        <v>82</v>
      </c>
      <c r="AY97" s="16" t="s">
        <v>125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80</v>
      </c>
      <c r="BK97" s="223">
        <f>ROUND(I97*H97,2)</f>
        <v>0</v>
      </c>
      <c r="BL97" s="16" t="s">
        <v>131</v>
      </c>
      <c r="BM97" s="222" t="s">
        <v>145</v>
      </c>
    </row>
    <row r="98" s="1" customFormat="1" ht="24" customHeight="1">
      <c r="B98" s="37"/>
      <c r="C98" s="211" t="s">
        <v>137</v>
      </c>
      <c r="D98" s="211" t="s">
        <v>127</v>
      </c>
      <c r="E98" s="212" t="s">
        <v>146</v>
      </c>
      <c r="F98" s="213" t="s">
        <v>147</v>
      </c>
      <c r="G98" s="214" t="s">
        <v>90</v>
      </c>
      <c r="H98" s="215">
        <v>2.5600000000000001</v>
      </c>
      <c r="I98" s="216"/>
      <c r="J98" s="217">
        <f>ROUND(I98*H98,2)</f>
        <v>0</v>
      </c>
      <c r="K98" s="213" t="s">
        <v>19</v>
      </c>
      <c r="L98" s="42"/>
      <c r="M98" s="218" t="s">
        <v>19</v>
      </c>
      <c r="N98" s="219" t="s">
        <v>43</v>
      </c>
      <c r="O98" s="82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AR98" s="222" t="s">
        <v>131</v>
      </c>
      <c r="AT98" s="222" t="s">
        <v>127</v>
      </c>
      <c r="AU98" s="222" t="s">
        <v>82</v>
      </c>
      <c r="AY98" s="16" t="s">
        <v>125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80</v>
      </c>
      <c r="BK98" s="223">
        <f>ROUND(I98*H98,2)</f>
        <v>0</v>
      </c>
      <c r="BL98" s="16" t="s">
        <v>131</v>
      </c>
      <c r="BM98" s="222" t="s">
        <v>148</v>
      </c>
    </row>
    <row r="99" s="1" customFormat="1" ht="24" customHeight="1">
      <c r="B99" s="37"/>
      <c r="C99" s="211" t="s">
        <v>149</v>
      </c>
      <c r="D99" s="211" t="s">
        <v>127</v>
      </c>
      <c r="E99" s="212" t="s">
        <v>150</v>
      </c>
      <c r="F99" s="213" t="s">
        <v>151</v>
      </c>
      <c r="G99" s="214" t="s">
        <v>90</v>
      </c>
      <c r="H99" s="215">
        <v>63.694000000000003</v>
      </c>
      <c r="I99" s="216"/>
      <c r="J99" s="217">
        <f>ROUND(I99*H99,2)</f>
        <v>0</v>
      </c>
      <c r="K99" s="213" t="s">
        <v>19</v>
      </c>
      <c r="L99" s="42"/>
      <c r="M99" s="218" t="s">
        <v>19</v>
      </c>
      <c r="N99" s="219" t="s">
        <v>43</v>
      </c>
      <c r="O99" s="82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AR99" s="222" t="s">
        <v>131</v>
      </c>
      <c r="AT99" s="222" t="s">
        <v>127</v>
      </c>
      <c r="AU99" s="222" t="s">
        <v>82</v>
      </c>
      <c r="AY99" s="16" t="s">
        <v>125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80</v>
      </c>
      <c r="BK99" s="223">
        <f>ROUND(I99*H99,2)</f>
        <v>0</v>
      </c>
      <c r="BL99" s="16" t="s">
        <v>131</v>
      </c>
      <c r="BM99" s="222" t="s">
        <v>152</v>
      </c>
    </row>
    <row r="100" s="12" customFormat="1">
      <c r="B100" s="224"/>
      <c r="C100" s="225"/>
      <c r="D100" s="226" t="s">
        <v>153</v>
      </c>
      <c r="E100" s="227" t="s">
        <v>19</v>
      </c>
      <c r="F100" s="228" t="s">
        <v>154</v>
      </c>
      <c r="G100" s="225"/>
      <c r="H100" s="229">
        <v>63.694000000000003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AT100" s="235" t="s">
        <v>153</v>
      </c>
      <c r="AU100" s="235" t="s">
        <v>82</v>
      </c>
      <c r="AV100" s="12" t="s">
        <v>82</v>
      </c>
      <c r="AW100" s="12" t="s">
        <v>33</v>
      </c>
      <c r="AX100" s="12" t="s">
        <v>80</v>
      </c>
      <c r="AY100" s="235" t="s">
        <v>125</v>
      </c>
    </row>
    <row r="101" s="1" customFormat="1" ht="24" customHeight="1">
      <c r="B101" s="37"/>
      <c r="C101" s="211" t="s">
        <v>141</v>
      </c>
      <c r="D101" s="211" t="s">
        <v>127</v>
      </c>
      <c r="E101" s="212" t="s">
        <v>155</v>
      </c>
      <c r="F101" s="213" t="s">
        <v>156</v>
      </c>
      <c r="G101" s="214" t="s">
        <v>90</v>
      </c>
      <c r="H101" s="215">
        <v>42.462000000000003</v>
      </c>
      <c r="I101" s="216"/>
      <c r="J101" s="217">
        <f>ROUND(I101*H101,2)</f>
        <v>0</v>
      </c>
      <c r="K101" s="213" t="s">
        <v>19</v>
      </c>
      <c r="L101" s="42"/>
      <c r="M101" s="218" t="s">
        <v>19</v>
      </c>
      <c r="N101" s="219" t="s">
        <v>43</v>
      </c>
      <c r="O101" s="82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AR101" s="222" t="s">
        <v>131</v>
      </c>
      <c r="AT101" s="222" t="s">
        <v>127</v>
      </c>
      <c r="AU101" s="222" t="s">
        <v>82</v>
      </c>
      <c r="AY101" s="16" t="s">
        <v>125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80</v>
      </c>
      <c r="BK101" s="223">
        <f>ROUND(I101*H101,2)</f>
        <v>0</v>
      </c>
      <c r="BL101" s="16" t="s">
        <v>131</v>
      </c>
      <c r="BM101" s="222" t="s">
        <v>157</v>
      </c>
    </row>
    <row r="102" s="12" customFormat="1">
      <c r="B102" s="224"/>
      <c r="C102" s="225"/>
      <c r="D102" s="226" t="s">
        <v>153</v>
      </c>
      <c r="E102" s="227" t="s">
        <v>19</v>
      </c>
      <c r="F102" s="228" t="s">
        <v>158</v>
      </c>
      <c r="G102" s="225"/>
      <c r="H102" s="229">
        <v>212.31200000000001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AT102" s="235" t="s">
        <v>153</v>
      </c>
      <c r="AU102" s="235" t="s">
        <v>82</v>
      </c>
      <c r="AV102" s="12" t="s">
        <v>82</v>
      </c>
      <c r="AW102" s="12" t="s">
        <v>33</v>
      </c>
      <c r="AX102" s="12" t="s">
        <v>72</v>
      </c>
      <c r="AY102" s="235" t="s">
        <v>125</v>
      </c>
    </row>
    <row r="103" s="13" customFormat="1">
      <c r="B103" s="236"/>
      <c r="C103" s="237"/>
      <c r="D103" s="226" t="s">
        <v>153</v>
      </c>
      <c r="E103" s="238" t="s">
        <v>49</v>
      </c>
      <c r="F103" s="239" t="s">
        <v>159</v>
      </c>
      <c r="G103" s="237"/>
      <c r="H103" s="240">
        <v>212.31200000000001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AT103" s="246" t="s">
        <v>153</v>
      </c>
      <c r="AU103" s="246" t="s">
        <v>82</v>
      </c>
      <c r="AV103" s="13" t="s">
        <v>131</v>
      </c>
      <c r="AW103" s="13" t="s">
        <v>33</v>
      </c>
      <c r="AX103" s="13" t="s">
        <v>72</v>
      </c>
      <c r="AY103" s="246" t="s">
        <v>125</v>
      </c>
    </row>
    <row r="104" s="12" customFormat="1">
      <c r="B104" s="224"/>
      <c r="C104" s="225"/>
      <c r="D104" s="226" t="s">
        <v>153</v>
      </c>
      <c r="E104" s="227" t="s">
        <v>19</v>
      </c>
      <c r="F104" s="228" t="s">
        <v>160</v>
      </c>
      <c r="G104" s="225"/>
      <c r="H104" s="229">
        <v>42.462000000000003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AT104" s="235" t="s">
        <v>153</v>
      </c>
      <c r="AU104" s="235" t="s">
        <v>82</v>
      </c>
      <c r="AV104" s="12" t="s">
        <v>82</v>
      </c>
      <c r="AW104" s="12" t="s">
        <v>33</v>
      </c>
      <c r="AX104" s="12" t="s">
        <v>80</v>
      </c>
      <c r="AY104" s="235" t="s">
        <v>125</v>
      </c>
    </row>
    <row r="105" s="1" customFormat="1" ht="24" customHeight="1">
      <c r="B105" s="37"/>
      <c r="C105" s="211" t="s">
        <v>161</v>
      </c>
      <c r="D105" s="211" t="s">
        <v>127</v>
      </c>
      <c r="E105" s="212" t="s">
        <v>162</v>
      </c>
      <c r="F105" s="213" t="s">
        <v>163</v>
      </c>
      <c r="G105" s="214" t="s">
        <v>90</v>
      </c>
      <c r="H105" s="215">
        <v>31.847000000000001</v>
      </c>
      <c r="I105" s="216"/>
      <c r="J105" s="217">
        <f>ROUND(I105*H105,2)</f>
        <v>0</v>
      </c>
      <c r="K105" s="213" t="s">
        <v>19</v>
      </c>
      <c r="L105" s="42"/>
      <c r="M105" s="218" t="s">
        <v>19</v>
      </c>
      <c r="N105" s="219" t="s">
        <v>43</v>
      </c>
      <c r="O105" s="82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AR105" s="222" t="s">
        <v>131</v>
      </c>
      <c r="AT105" s="222" t="s">
        <v>127</v>
      </c>
      <c r="AU105" s="222" t="s">
        <v>82</v>
      </c>
      <c r="AY105" s="16" t="s">
        <v>125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16" t="s">
        <v>80</v>
      </c>
      <c r="BK105" s="223">
        <f>ROUND(I105*H105,2)</f>
        <v>0</v>
      </c>
      <c r="BL105" s="16" t="s">
        <v>131</v>
      </c>
      <c r="BM105" s="222" t="s">
        <v>164</v>
      </c>
    </row>
    <row r="106" s="12" customFormat="1">
      <c r="B106" s="224"/>
      <c r="C106" s="225"/>
      <c r="D106" s="226" t="s">
        <v>153</v>
      </c>
      <c r="E106" s="227" t="s">
        <v>19</v>
      </c>
      <c r="F106" s="228" t="s">
        <v>165</v>
      </c>
      <c r="G106" s="225"/>
      <c r="H106" s="229">
        <v>31.847000000000001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AT106" s="235" t="s">
        <v>153</v>
      </c>
      <c r="AU106" s="235" t="s">
        <v>82</v>
      </c>
      <c r="AV106" s="12" t="s">
        <v>82</v>
      </c>
      <c r="AW106" s="12" t="s">
        <v>33</v>
      </c>
      <c r="AX106" s="12" t="s">
        <v>80</v>
      </c>
      <c r="AY106" s="235" t="s">
        <v>125</v>
      </c>
    </row>
    <row r="107" s="1" customFormat="1" ht="16.5" customHeight="1">
      <c r="B107" s="37"/>
      <c r="C107" s="211" t="s">
        <v>145</v>
      </c>
      <c r="D107" s="211" t="s">
        <v>127</v>
      </c>
      <c r="E107" s="212" t="s">
        <v>166</v>
      </c>
      <c r="F107" s="213" t="s">
        <v>167</v>
      </c>
      <c r="G107" s="214" t="s">
        <v>90</v>
      </c>
      <c r="H107" s="215">
        <v>31.847000000000001</v>
      </c>
      <c r="I107" s="216"/>
      <c r="J107" s="217">
        <f>ROUND(I107*H107,2)</f>
        <v>0</v>
      </c>
      <c r="K107" s="213" t="s">
        <v>19</v>
      </c>
      <c r="L107" s="42"/>
      <c r="M107" s="218" t="s">
        <v>19</v>
      </c>
      <c r="N107" s="219" t="s">
        <v>43</v>
      </c>
      <c r="O107" s="82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AR107" s="222" t="s">
        <v>131</v>
      </c>
      <c r="AT107" s="222" t="s">
        <v>127</v>
      </c>
      <c r="AU107" s="222" t="s">
        <v>82</v>
      </c>
      <c r="AY107" s="16" t="s">
        <v>125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16" t="s">
        <v>80</v>
      </c>
      <c r="BK107" s="223">
        <f>ROUND(I107*H107,2)</f>
        <v>0</v>
      </c>
      <c r="BL107" s="16" t="s">
        <v>131</v>
      </c>
      <c r="BM107" s="222" t="s">
        <v>168</v>
      </c>
    </row>
    <row r="108" s="12" customFormat="1">
      <c r="B108" s="224"/>
      <c r="C108" s="225"/>
      <c r="D108" s="226" t="s">
        <v>153</v>
      </c>
      <c r="E108" s="227" t="s">
        <v>19</v>
      </c>
      <c r="F108" s="228" t="s">
        <v>165</v>
      </c>
      <c r="G108" s="225"/>
      <c r="H108" s="229">
        <v>31.847000000000001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AT108" s="235" t="s">
        <v>153</v>
      </c>
      <c r="AU108" s="235" t="s">
        <v>82</v>
      </c>
      <c r="AV108" s="12" t="s">
        <v>82</v>
      </c>
      <c r="AW108" s="12" t="s">
        <v>33</v>
      </c>
      <c r="AX108" s="12" t="s">
        <v>80</v>
      </c>
      <c r="AY108" s="235" t="s">
        <v>125</v>
      </c>
    </row>
    <row r="109" s="1" customFormat="1" ht="16.5" customHeight="1">
      <c r="B109" s="37"/>
      <c r="C109" s="211" t="s">
        <v>169</v>
      </c>
      <c r="D109" s="211" t="s">
        <v>127</v>
      </c>
      <c r="E109" s="212" t="s">
        <v>170</v>
      </c>
      <c r="F109" s="213" t="s">
        <v>171</v>
      </c>
      <c r="G109" s="214" t="s">
        <v>90</v>
      </c>
      <c r="H109" s="215">
        <v>42.462000000000003</v>
      </c>
      <c r="I109" s="216"/>
      <c r="J109" s="217">
        <f>ROUND(I109*H109,2)</f>
        <v>0</v>
      </c>
      <c r="K109" s="213" t="s">
        <v>19</v>
      </c>
      <c r="L109" s="42"/>
      <c r="M109" s="218" t="s">
        <v>19</v>
      </c>
      <c r="N109" s="219" t="s">
        <v>43</v>
      </c>
      <c r="O109" s="82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AR109" s="222" t="s">
        <v>131</v>
      </c>
      <c r="AT109" s="222" t="s">
        <v>127</v>
      </c>
      <c r="AU109" s="222" t="s">
        <v>82</v>
      </c>
      <c r="AY109" s="16" t="s">
        <v>125</v>
      </c>
      <c r="BE109" s="223">
        <f>IF(N109="základní",J109,0)</f>
        <v>0</v>
      </c>
      <c r="BF109" s="223">
        <f>IF(N109="snížená",J109,0)</f>
        <v>0</v>
      </c>
      <c r="BG109" s="223">
        <f>IF(N109="zákl. přenesená",J109,0)</f>
        <v>0</v>
      </c>
      <c r="BH109" s="223">
        <f>IF(N109="sníž. přenesená",J109,0)</f>
        <v>0</v>
      </c>
      <c r="BI109" s="223">
        <f>IF(N109="nulová",J109,0)</f>
        <v>0</v>
      </c>
      <c r="BJ109" s="16" t="s">
        <v>80</v>
      </c>
      <c r="BK109" s="223">
        <f>ROUND(I109*H109,2)</f>
        <v>0</v>
      </c>
      <c r="BL109" s="16" t="s">
        <v>131</v>
      </c>
      <c r="BM109" s="222" t="s">
        <v>172</v>
      </c>
    </row>
    <row r="110" s="12" customFormat="1">
      <c r="B110" s="224"/>
      <c r="C110" s="225"/>
      <c r="D110" s="226" t="s">
        <v>153</v>
      </c>
      <c r="E110" s="227" t="s">
        <v>19</v>
      </c>
      <c r="F110" s="228" t="s">
        <v>160</v>
      </c>
      <c r="G110" s="225"/>
      <c r="H110" s="229">
        <v>42.462000000000003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AT110" s="235" t="s">
        <v>153</v>
      </c>
      <c r="AU110" s="235" t="s">
        <v>82</v>
      </c>
      <c r="AV110" s="12" t="s">
        <v>82</v>
      </c>
      <c r="AW110" s="12" t="s">
        <v>33</v>
      </c>
      <c r="AX110" s="12" t="s">
        <v>80</v>
      </c>
      <c r="AY110" s="235" t="s">
        <v>125</v>
      </c>
    </row>
    <row r="111" s="1" customFormat="1" ht="16.5" customHeight="1">
      <c r="B111" s="37"/>
      <c r="C111" s="211" t="s">
        <v>148</v>
      </c>
      <c r="D111" s="211" t="s">
        <v>127</v>
      </c>
      <c r="E111" s="212" t="s">
        <v>173</v>
      </c>
      <c r="F111" s="213" t="s">
        <v>174</v>
      </c>
      <c r="G111" s="214" t="s">
        <v>130</v>
      </c>
      <c r="H111" s="215">
        <v>602.49599999999998</v>
      </c>
      <c r="I111" s="216"/>
      <c r="J111" s="217">
        <f>ROUND(I111*H111,2)</f>
        <v>0</v>
      </c>
      <c r="K111" s="213" t="s">
        <v>19</v>
      </c>
      <c r="L111" s="42"/>
      <c r="M111" s="218" t="s">
        <v>19</v>
      </c>
      <c r="N111" s="219" t="s">
        <v>43</v>
      </c>
      <c r="O111" s="82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AR111" s="222" t="s">
        <v>131</v>
      </c>
      <c r="AT111" s="222" t="s">
        <v>127</v>
      </c>
      <c r="AU111" s="222" t="s">
        <v>82</v>
      </c>
      <c r="AY111" s="16" t="s">
        <v>125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16" t="s">
        <v>80</v>
      </c>
      <c r="BK111" s="223">
        <f>ROUND(I111*H111,2)</f>
        <v>0</v>
      </c>
      <c r="BL111" s="16" t="s">
        <v>131</v>
      </c>
      <c r="BM111" s="222" t="s">
        <v>175</v>
      </c>
    </row>
    <row r="112" s="1" customFormat="1" ht="24" customHeight="1">
      <c r="B112" s="37"/>
      <c r="C112" s="211" t="s">
        <v>176</v>
      </c>
      <c r="D112" s="211" t="s">
        <v>127</v>
      </c>
      <c r="E112" s="212" t="s">
        <v>177</v>
      </c>
      <c r="F112" s="213" t="s">
        <v>178</v>
      </c>
      <c r="G112" s="214" t="s">
        <v>130</v>
      </c>
      <c r="H112" s="215">
        <v>602.49599999999998</v>
      </c>
      <c r="I112" s="216"/>
      <c r="J112" s="217">
        <f>ROUND(I112*H112,2)</f>
        <v>0</v>
      </c>
      <c r="K112" s="213" t="s">
        <v>19</v>
      </c>
      <c r="L112" s="42"/>
      <c r="M112" s="218" t="s">
        <v>19</v>
      </c>
      <c r="N112" s="219" t="s">
        <v>43</v>
      </c>
      <c r="O112" s="82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AR112" s="222" t="s">
        <v>131</v>
      </c>
      <c r="AT112" s="222" t="s">
        <v>127</v>
      </c>
      <c r="AU112" s="222" t="s">
        <v>82</v>
      </c>
      <c r="AY112" s="16" t="s">
        <v>125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6" t="s">
        <v>80</v>
      </c>
      <c r="BK112" s="223">
        <f>ROUND(I112*H112,2)</f>
        <v>0</v>
      </c>
      <c r="BL112" s="16" t="s">
        <v>131</v>
      </c>
      <c r="BM112" s="222" t="s">
        <v>179</v>
      </c>
    </row>
    <row r="113" s="1" customFormat="1" ht="24" customHeight="1">
      <c r="B113" s="37"/>
      <c r="C113" s="211" t="s">
        <v>152</v>
      </c>
      <c r="D113" s="211" t="s">
        <v>127</v>
      </c>
      <c r="E113" s="212" t="s">
        <v>180</v>
      </c>
      <c r="F113" s="213" t="s">
        <v>181</v>
      </c>
      <c r="G113" s="214" t="s">
        <v>90</v>
      </c>
      <c r="H113" s="215">
        <v>138.00299999999999</v>
      </c>
      <c r="I113" s="216"/>
      <c r="J113" s="217">
        <f>ROUND(I113*H113,2)</f>
        <v>0</v>
      </c>
      <c r="K113" s="213" t="s">
        <v>19</v>
      </c>
      <c r="L113" s="42"/>
      <c r="M113" s="218" t="s">
        <v>19</v>
      </c>
      <c r="N113" s="219" t="s">
        <v>43</v>
      </c>
      <c r="O113" s="82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AR113" s="222" t="s">
        <v>131</v>
      </c>
      <c r="AT113" s="222" t="s">
        <v>127</v>
      </c>
      <c r="AU113" s="222" t="s">
        <v>82</v>
      </c>
      <c r="AY113" s="16" t="s">
        <v>125</v>
      </c>
      <c r="BE113" s="223">
        <f>IF(N113="základní",J113,0)</f>
        <v>0</v>
      </c>
      <c r="BF113" s="223">
        <f>IF(N113="snížená",J113,0)</f>
        <v>0</v>
      </c>
      <c r="BG113" s="223">
        <f>IF(N113="zákl. přenesená",J113,0)</f>
        <v>0</v>
      </c>
      <c r="BH113" s="223">
        <f>IF(N113="sníž. přenesená",J113,0)</f>
        <v>0</v>
      </c>
      <c r="BI113" s="223">
        <f>IF(N113="nulová",J113,0)</f>
        <v>0</v>
      </c>
      <c r="BJ113" s="16" t="s">
        <v>80</v>
      </c>
      <c r="BK113" s="223">
        <f>ROUND(I113*H113,2)</f>
        <v>0</v>
      </c>
      <c r="BL113" s="16" t="s">
        <v>131</v>
      </c>
      <c r="BM113" s="222" t="s">
        <v>182</v>
      </c>
    </row>
    <row r="114" s="12" customFormat="1">
      <c r="B114" s="224"/>
      <c r="C114" s="225"/>
      <c r="D114" s="226" t="s">
        <v>153</v>
      </c>
      <c r="E114" s="227" t="s">
        <v>19</v>
      </c>
      <c r="F114" s="228" t="s">
        <v>183</v>
      </c>
      <c r="G114" s="225"/>
      <c r="H114" s="229">
        <v>138.00299999999999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AT114" s="235" t="s">
        <v>153</v>
      </c>
      <c r="AU114" s="235" t="s">
        <v>82</v>
      </c>
      <c r="AV114" s="12" t="s">
        <v>82</v>
      </c>
      <c r="AW114" s="12" t="s">
        <v>33</v>
      </c>
      <c r="AX114" s="12" t="s">
        <v>80</v>
      </c>
      <c r="AY114" s="235" t="s">
        <v>125</v>
      </c>
    </row>
    <row r="115" s="1" customFormat="1" ht="24" customHeight="1">
      <c r="B115" s="37"/>
      <c r="C115" s="211" t="s">
        <v>8</v>
      </c>
      <c r="D115" s="211" t="s">
        <v>127</v>
      </c>
      <c r="E115" s="212" t="s">
        <v>184</v>
      </c>
      <c r="F115" s="213" t="s">
        <v>185</v>
      </c>
      <c r="G115" s="214" t="s">
        <v>90</v>
      </c>
      <c r="H115" s="215">
        <v>74.308999999999998</v>
      </c>
      <c r="I115" s="216"/>
      <c r="J115" s="217">
        <f>ROUND(I115*H115,2)</f>
        <v>0</v>
      </c>
      <c r="K115" s="213" t="s">
        <v>19</v>
      </c>
      <c r="L115" s="42"/>
      <c r="M115" s="218" t="s">
        <v>19</v>
      </c>
      <c r="N115" s="219" t="s">
        <v>43</v>
      </c>
      <c r="O115" s="82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AR115" s="222" t="s">
        <v>131</v>
      </c>
      <c r="AT115" s="222" t="s">
        <v>127</v>
      </c>
      <c r="AU115" s="222" t="s">
        <v>82</v>
      </c>
      <c r="AY115" s="16" t="s">
        <v>125</v>
      </c>
      <c r="BE115" s="223">
        <f>IF(N115="základní",J115,0)</f>
        <v>0</v>
      </c>
      <c r="BF115" s="223">
        <f>IF(N115="snížená",J115,0)</f>
        <v>0</v>
      </c>
      <c r="BG115" s="223">
        <f>IF(N115="zákl. přenesená",J115,0)</f>
        <v>0</v>
      </c>
      <c r="BH115" s="223">
        <f>IF(N115="sníž. přenesená",J115,0)</f>
        <v>0</v>
      </c>
      <c r="BI115" s="223">
        <f>IF(N115="nulová",J115,0)</f>
        <v>0</v>
      </c>
      <c r="BJ115" s="16" t="s">
        <v>80</v>
      </c>
      <c r="BK115" s="223">
        <f>ROUND(I115*H115,2)</f>
        <v>0</v>
      </c>
      <c r="BL115" s="16" t="s">
        <v>131</v>
      </c>
      <c r="BM115" s="222" t="s">
        <v>186</v>
      </c>
    </row>
    <row r="116" s="12" customFormat="1">
      <c r="B116" s="224"/>
      <c r="C116" s="225"/>
      <c r="D116" s="226" t="s">
        <v>153</v>
      </c>
      <c r="E116" s="227" t="s">
        <v>19</v>
      </c>
      <c r="F116" s="228" t="s">
        <v>187</v>
      </c>
      <c r="G116" s="225"/>
      <c r="H116" s="229">
        <v>74.308999999999998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AT116" s="235" t="s">
        <v>153</v>
      </c>
      <c r="AU116" s="235" t="s">
        <v>82</v>
      </c>
      <c r="AV116" s="12" t="s">
        <v>82</v>
      </c>
      <c r="AW116" s="12" t="s">
        <v>33</v>
      </c>
      <c r="AX116" s="12" t="s">
        <v>80</v>
      </c>
      <c r="AY116" s="235" t="s">
        <v>125</v>
      </c>
    </row>
    <row r="117" s="1" customFormat="1" ht="24" customHeight="1">
      <c r="B117" s="37"/>
      <c r="C117" s="211" t="s">
        <v>157</v>
      </c>
      <c r="D117" s="211" t="s">
        <v>127</v>
      </c>
      <c r="E117" s="212" t="s">
        <v>188</v>
      </c>
      <c r="F117" s="213" t="s">
        <v>189</v>
      </c>
      <c r="G117" s="214" t="s">
        <v>90</v>
      </c>
      <c r="H117" s="215">
        <v>74.308999999999998</v>
      </c>
      <c r="I117" s="216"/>
      <c r="J117" s="217">
        <f>ROUND(I117*H117,2)</f>
        <v>0</v>
      </c>
      <c r="K117" s="213" t="s">
        <v>19</v>
      </c>
      <c r="L117" s="42"/>
      <c r="M117" s="218" t="s">
        <v>19</v>
      </c>
      <c r="N117" s="219" t="s">
        <v>43</v>
      </c>
      <c r="O117" s="82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AR117" s="222" t="s">
        <v>131</v>
      </c>
      <c r="AT117" s="222" t="s">
        <v>127</v>
      </c>
      <c r="AU117" s="222" t="s">
        <v>82</v>
      </c>
      <c r="AY117" s="16" t="s">
        <v>125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16" t="s">
        <v>80</v>
      </c>
      <c r="BK117" s="223">
        <f>ROUND(I117*H117,2)</f>
        <v>0</v>
      </c>
      <c r="BL117" s="16" t="s">
        <v>131</v>
      </c>
      <c r="BM117" s="222" t="s">
        <v>190</v>
      </c>
    </row>
    <row r="118" s="12" customFormat="1">
      <c r="B118" s="224"/>
      <c r="C118" s="225"/>
      <c r="D118" s="226" t="s">
        <v>153</v>
      </c>
      <c r="E118" s="227" t="s">
        <v>19</v>
      </c>
      <c r="F118" s="228" t="s">
        <v>187</v>
      </c>
      <c r="G118" s="225"/>
      <c r="H118" s="229">
        <v>74.308999999999998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AT118" s="235" t="s">
        <v>153</v>
      </c>
      <c r="AU118" s="235" t="s">
        <v>82</v>
      </c>
      <c r="AV118" s="12" t="s">
        <v>82</v>
      </c>
      <c r="AW118" s="12" t="s">
        <v>33</v>
      </c>
      <c r="AX118" s="12" t="s">
        <v>80</v>
      </c>
      <c r="AY118" s="235" t="s">
        <v>125</v>
      </c>
    </row>
    <row r="119" s="1" customFormat="1" ht="24" customHeight="1">
      <c r="B119" s="37"/>
      <c r="C119" s="211" t="s">
        <v>191</v>
      </c>
      <c r="D119" s="211" t="s">
        <v>127</v>
      </c>
      <c r="E119" s="212" t="s">
        <v>192</v>
      </c>
      <c r="F119" s="213" t="s">
        <v>193</v>
      </c>
      <c r="G119" s="214" t="s">
        <v>90</v>
      </c>
      <c r="H119" s="215">
        <v>118.89400000000001</v>
      </c>
      <c r="I119" s="216"/>
      <c r="J119" s="217">
        <f>ROUND(I119*H119,2)</f>
        <v>0</v>
      </c>
      <c r="K119" s="213" t="s">
        <v>19</v>
      </c>
      <c r="L119" s="42"/>
      <c r="M119" s="218" t="s">
        <v>19</v>
      </c>
      <c r="N119" s="219" t="s">
        <v>43</v>
      </c>
      <c r="O119" s="82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AR119" s="222" t="s">
        <v>131</v>
      </c>
      <c r="AT119" s="222" t="s">
        <v>127</v>
      </c>
      <c r="AU119" s="222" t="s">
        <v>82</v>
      </c>
      <c r="AY119" s="16" t="s">
        <v>125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80</v>
      </c>
      <c r="BK119" s="223">
        <f>ROUND(I119*H119,2)</f>
        <v>0</v>
      </c>
      <c r="BL119" s="16" t="s">
        <v>131</v>
      </c>
      <c r="BM119" s="222" t="s">
        <v>194</v>
      </c>
    </row>
    <row r="120" s="12" customFormat="1">
      <c r="B120" s="224"/>
      <c r="C120" s="225"/>
      <c r="D120" s="226" t="s">
        <v>153</v>
      </c>
      <c r="E120" s="225"/>
      <c r="F120" s="228" t="s">
        <v>195</v>
      </c>
      <c r="G120" s="225"/>
      <c r="H120" s="229">
        <v>118.89400000000001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AT120" s="235" t="s">
        <v>153</v>
      </c>
      <c r="AU120" s="235" t="s">
        <v>82</v>
      </c>
      <c r="AV120" s="12" t="s">
        <v>82</v>
      </c>
      <c r="AW120" s="12" t="s">
        <v>4</v>
      </c>
      <c r="AX120" s="12" t="s">
        <v>80</v>
      </c>
      <c r="AY120" s="235" t="s">
        <v>125</v>
      </c>
    </row>
    <row r="121" s="1" customFormat="1" ht="16.5" customHeight="1">
      <c r="B121" s="37"/>
      <c r="C121" s="211" t="s">
        <v>164</v>
      </c>
      <c r="D121" s="211" t="s">
        <v>127</v>
      </c>
      <c r="E121" s="212" t="s">
        <v>196</v>
      </c>
      <c r="F121" s="213" t="s">
        <v>197</v>
      </c>
      <c r="G121" s="214" t="s">
        <v>90</v>
      </c>
      <c r="H121" s="215">
        <v>74.308999999999998</v>
      </c>
      <c r="I121" s="216"/>
      <c r="J121" s="217">
        <f>ROUND(I121*H121,2)</f>
        <v>0</v>
      </c>
      <c r="K121" s="213" t="s">
        <v>19</v>
      </c>
      <c r="L121" s="42"/>
      <c r="M121" s="218" t="s">
        <v>19</v>
      </c>
      <c r="N121" s="219" t="s">
        <v>43</v>
      </c>
      <c r="O121" s="82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AR121" s="222" t="s">
        <v>131</v>
      </c>
      <c r="AT121" s="222" t="s">
        <v>127</v>
      </c>
      <c r="AU121" s="222" t="s">
        <v>82</v>
      </c>
      <c r="AY121" s="16" t="s">
        <v>125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80</v>
      </c>
      <c r="BK121" s="223">
        <f>ROUND(I121*H121,2)</f>
        <v>0</v>
      </c>
      <c r="BL121" s="16" t="s">
        <v>131</v>
      </c>
      <c r="BM121" s="222" t="s">
        <v>198</v>
      </c>
    </row>
    <row r="122" s="1" customFormat="1" ht="16.5" customHeight="1">
      <c r="B122" s="37"/>
      <c r="C122" s="211" t="s">
        <v>199</v>
      </c>
      <c r="D122" s="211" t="s">
        <v>127</v>
      </c>
      <c r="E122" s="212" t="s">
        <v>200</v>
      </c>
      <c r="F122" s="213" t="s">
        <v>201</v>
      </c>
      <c r="G122" s="214" t="s">
        <v>90</v>
      </c>
      <c r="H122" s="215">
        <v>74.308999999999998</v>
      </c>
      <c r="I122" s="216"/>
      <c r="J122" s="217">
        <f>ROUND(I122*H122,2)</f>
        <v>0</v>
      </c>
      <c r="K122" s="213" t="s">
        <v>19</v>
      </c>
      <c r="L122" s="42"/>
      <c r="M122" s="218" t="s">
        <v>19</v>
      </c>
      <c r="N122" s="219" t="s">
        <v>43</v>
      </c>
      <c r="O122" s="8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AR122" s="222" t="s">
        <v>131</v>
      </c>
      <c r="AT122" s="222" t="s">
        <v>127</v>
      </c>
      <c r="AU122" s="222" t="s">
        <v>82</v>
      </c>
      <c r="AY122" s="16" t="s">
        <v>125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80</v>
      </c>
      <c r="BK122" s="223">
        <f>ROUND(I122*H122,2)</f>
        <v>0</v>
      </c>
      <c r="BL122" s="16" t="s">
        <v>131</v>
      </c>
      <c r="BM122" s="222" t="s">
        <v>202</v>
      </c>
    </row>
    <row r="123" s="1" customFormat="1" ht="24" customHeight="1">
      <c r="B123" s="37"/>
      <c r="C123" s="211" t="s">
        <v>168</v>
      </c>
      <c r="D123" s="211" t="s">
        <v>127</v>
      </c>
      <c r="E123" s="212" t="s">
        <v>203</v>
      </c>
      <c r="F123" s="213" t="s">
        <v>204</v>
      </c>
      <c r="G123" s="214" t="s">
        <v>205</v>
      </c>
      <c r="H123" s="215">
        <v>118.89400000000001</v>
      </c>
      <c r="I123" s="216"/>
      <c r="J123" s="217">
        <f>ROUND(I123*H123,2)</f>
        <v>0</v>
      </c>
      <c r="K123" s="213" t="s">
        <v>19</v>
      </c>
      <c r="L123" s="42"/>
      <c r="M123" s="218" t="s">
        <v>19</v>
      </c>
      <c r="N123" s="219" t="s">
        <v>43</v>
      </c>
      <c r="O123" s="8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AR123" s="222" t="s">
        <v>131</v>
      </c>
      <c r="AT123" s="222" t="s">
        <v>127</v>
      </c>
      <c r="AU123" s="222" t="s">
        <v>82</v>
      </c>
      <c r="AY123" s="16" t="s">
        <v>125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6" t="s">
        <v>80</v>
      </c>
      <c r="BK123" s="223">
        <f>ROUND(I123*H123,2)</f>
        <v>0</v>
      </c>
      <c r="BL123" s="16" t="s">
        <v>131</v>
      </c>
      <c r="BM123" s="222" t="s">
        <v>206</v>
      </c>
    </row>
    <row r="124" s="12" customFormat="1">
      <c r="B124" s="224"/>
      <c r="C124" s="225"/>
      <c r="D124" s="226" t="s">
        <v>153</v>
      </c>
      <c r="E124" s="225"/>
      <c r="F124" s="228" t="s">
        <v>195</v>
      </c>
      <c r="G124" s="225"/>
      <c r="H124" s="229">
        <v>118.89400000000001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AT124" s="235" t="s">
        <v>153</v>
      </c>
      <c r="AU124" s="235" t="s">
        <v>82</v>
      </c>
      <c r="AV124" s="12" t="s">
        <v>82</v>
      </c>
      <c r="AW124" s="12" t="s">
        <v>4</v>
      </c>
      <c r="AX124" s="12" t="s">
        <v>80</v>
      </c>
      <c r="AY124" s="235" t="s">
        <v>125</v>
      </c>
    </row>
    <row r="125" s="1" customFormat="1" ht="24" customHeight="1">
      <c r="B125" s="37"/>
      <c r="C125" s="211" t="s">
        <v>7</v>
      </c>
      <c r="D125" s="211" t="s">
        <v>127</v>
      </c>
      <c r="E125" s="212" t="s">
        <v>207</v>
      </c>
      <c r="F125" s="213" t="s">
        <v>208</v>
      </c>
      <c r="G125" s="214" t="s">
        <v>90</v>
      </c>
      <c r="H125" s="215">
        <v>137.239</v>
      </c>
      <c r="I125" s="216"/>
      <c r="J125" s="217">
        <f>ROUND(I125*H125,2)</f>
        <v>0</v>
      </c>
      <c r="K125" s="213" t="s">
        <v>19</v>
      </c>
      <c r="L125" s="42"/>
      <c r="M125" s="218" t="s">
        <v>19</v>
      </c>
      <c r="N125" s="219" t="s">
        <v>43</v>
      </c>
      <c r="O125" s="82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AR125" s="222" t="s">
        <v>131</v>
      </c>
      <c r="AT125" s="222" t="s">
        <v>127</v>
      </c>
      <c r="AU125" s="222" t="s">
        <v>82</v>
      </c>
      <c r="AY125" s="16" t="s">
        <v>125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80</v>
      </c>
      <c r="BK125" s="223">
        <f>ROUND(I125*H125,2)</f>
        <v>0</v>
      </c>
      <c r="BL125" s="16" t="s">
        <v>131</v>
      </c>
      <c r="BM125" s="222" t="s">
        <v>209</v>
      </c>
    </row>
    <row r="126" s="1" customFormat="1" ht="24" customHeight="1">
      <c r="B126" s="37"/>
      <c r="C126" s="211" t="s">
        <v>172</v>
      </c>
      <c r="D126" s="211" t="s">
        <v>127</v>
      </c>
      <c r="E126" s="212" t="s">
        <v>210</v>
      </c>
      <c r="F126" s="213" t="s">
        <v>211</v>
      </c>
      <c r="G126" s="214" t="s">
        <v>90</v>
      </c>
      <c r="H126" s="215">
        <v>60.009999999999998</v>
      </c>
      <c r="I126" s="216"/>
      <c r="J126" s="217">
        <f>ROUND(I126*H126,2)</f>
        <v>0</v>
      </c>
      <c r="K126" s="213" t="s">
        <v>19</v>
      </c>
      <c r="L126" s="42"/>
      <c r="M126" s="218" t="s">
        <v>19</v>
      </c>
      <c r="N126" s="219" t="s">
        <v>43</v>
      </c>
      <c r="O126" s="82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AR126" s="222" t="s">
        <v>131</v>
      </c>
      <c r="AT126" s="222" t="s">
        <v>127</v>
      </c>
      <c r="AU126" s="222" t="s">
        <v>82</v>
      </c>
      <c r="AY126" s="16" t="s">
        <v>125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80</v>
      </c>
      <c r="BK126" s="223">
        <f>ROUND(I126*H126,2)</f>
        <v>0</v>
      </c>
      <c r="BL126" s="16" t="s">
        <v>131</v>
      </c>
      <c r="BM126" s="222" t="s">
        <v>212</v>
      </c>
    </row>
    <row r="127" s="1" customFormat="1" ht="16.5" customHeight="1">
      <c r="B127" s="37"/>
      <c r="C127" s="247" t="s">
        <v>213</v>
      </c>
      <c r="D127" s="247" t="s">
        <v>214</v>
      </c>
      <c r="E127" s="248" t="s">
        <v>215</v>
      </c>
      <c r="F127" s="249" t="s">
        <v>216</v>
      </c>
      <c r="G127" s="250" t="s">
        <v>205</v>
      </c>
      <c r="H127" s="251">
        <v>112.218</v>
      </c>
      <c r="I127" s="252"/>
      <c r="J127" s="253">
        <f>ROUND(I127*H127,2)</f>
        <v>0</v>
      </c>
      <c r="K127" s="249" t="s">
        <v>19</v>
      </c>
      <c r="L127" s="254"/>
      <c r="M127" s="255" t="s">
        <v>19</v>
      </c>
      <c r="N127" s="256" t="s">
        <v>43</v>
      </c>
      <c r="O127" s="82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AR127" s="222" t="s">
        <v>141</v>
      </c>
      <c r="AT127" s="222" t="s">
        <v>214</v>
      </c>
      <c r="AU127" s="222" t="s">
        <v>82</v>
      </c>
      <c r="AY127" s="16" t="s">
        <v>125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80</v>
      </c>
      <c r="BK127" s="223">
        <f>ROUND(I127*H127,2)</f>
        <v>0</v>
      </c>
      <c r="BL127" s="16" t="s">
        <v>131</v>
      </c>
      <c r="BM127" s="222" t="s">
        <v>217</v>
      </c>
    </row>
    <row r="128" s="1" customFormat="1" ht="24" customHeight="1">
      <c r="B128" s="37"/>
      <c r="C128" s="211" t="s">
        <v>175</v>
      </c>
      <c r="D128" s="211" t="s">
        <v>127</v>
      </c>
      <c r="E128" s="212" t="s">
        <v>218</v>
      </c>
      <c r="F128" s="213" t="s">
        <v>219</v>
      </c>
      <c r="G128" s="214" t="s">
        <v>130</v>
      </c>
      <c r="H128" s="215">
        <v>286.19999999999999</v>
      </c>
      <c r="I128" s="216"/>
      <c r="J128" s="217">
        <f>ROUND(I128*H128,2)</f>
        <v>0</v>
      </c>
      <c r="K128" s="213" t="s">
        <v>19</v>
      </c>
      <c r="L128" s="42"/>
      <c r="M128" s="218" t="s">
        <v>19</v>
      </c>
      <c r="N128" s="219" t="s">
        <v>43</v>
      </c>
      <c r="O128" s="82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AR128" s="222" t="s">
        <v>131</v>
      </c>
      <c r="AT128" s="222" t="s">
        <v>127</v>
      </c>
      <c r="AU128" s="222" t="s">
        <v>82</v>
      </c>
      <c r="AY128" s="16" t="s">
        <v>125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80</v>
      </c>
      <c r="BK128" s="223">
        <f>ROUND(I128*H128,2)</f>
        <v>0</v>
      </c>
      <c r="BL128" s="16" t="s">
        <v>131</v>
      </c>
      <c r="BM128" s="222" t="s">
        <v>220</v>
      </c>
    </row>
    <row r="129" s="1" customFormat="1" ht="16.5" customHeight="1">
      <c r="B129" s="37"/>
      <c r="C129" s="247" t="s">
        <v>221</v>
      </c>
      <c r="D129" s="247" t="s">
        <v>214</v>
      </c>
      <c r="E129" s="248" t="s">
        <v>222</v>
      </c>
      <c r="F129" s="249" t="s">
        <v>223</v>
      </c>
      <c r="G129" s="250" t="s">
        <v>224</v>
      </c>
      <c r="H129" s="251">
        <v>15.026</v>
      </c>
      <c r="I129" s="252"/>
      <c r="J129" s="253">
        <f>ROUND(I129*H129,2)</f>
        <v>0</v>
      </c>
      <c r="K129" s="249" t="s">
        <v>19</v>
      </c>
      <c r="L129" s="254"/>
      <c r="M129" s="255" t="s">
        <v>19</v>
      </c>
      <c r="N129" s="256" t="s">
        <v>43</v>
      </c>
      <c r="O129" s="82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AR129" s="222" t="s">
        <v>141</v>
      </c>
      <c r="AT129" s="222" t="s">
        <v>214</v>
      </c>
      <c r="AU129" s="222" t="s">
        <v>82</v>
      </c>
      <c r="AY129" s="16" t="s">
        <v>125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80</v>
      </c>
      <c r="BK129" s="223">
        <f>ROUND(I129*H129,2)</f>
        <v>0</v>
      </c>
      <c r="BL129" s="16" t="s">
        <v>131</v>
      </c>
      <c r="BM129" s="222" t="s">
        <v>225</v>
      </c>
    </row>
    <row r="130" s="1" customFormat="1" ht="24" customHeight="1">
      <c r="B130" s="37"/>
      <c r="C130" s="211" t="s">
        <v>179</v>
      </c>
      <c r="D130" s="211" t="s">
        <v>127</v>
      </c>
      <c r="E130" s="212" t="s">
        <v>226</v>
      </c>
      <c r="F130" s="213" t="s">
        <v>227</v>
      </c>
      <c r="G130" s="214" t="s">
        <v>130</v>
      </c>
      <c r="H130" s="215">
        <v>286.19999999999999</v>
      </c>
      <c r="I130" s="216"/>
      <c r="J130" s="217">
        <f>ROUND(I130*H130,2)</f>
        <v>0</v>
      </c>
      <c r="K130" s="213" t="s">
        <v>19</v>
      </c>
      <c r="L130" s="42"/>
      <c r="M130" s="218" t="s">
        <v>19</v>
      </c>
      <c r="N130" s="219" t="s">
        <v>43</v>
      </c>
      <c r="O130" s="82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AR130" s="222" t="s">
        <v>131</v>
      </c>
      <c r="AT130" s="222" t="s">
        <v>127</v>
      </c>
      <c r="AU130" s="222" t="s">
        <v>82</v>
      </c>
      <c r="AY130" s="16" t="s">
        <v>125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80</v>
      </c>
      <c r="BK130" s="223">
        <f>ROUND(I130*H130,2)</f>
        <v>0</v>
      </c>
      <c r="BL130" s="16" t="s">
        <v>131</v>
      </c>
      <c r="BM130" s="222" t="s">
        <v>228</v>
      </c>
    </row>
    <row r="131" s="1" customFormat="1" ht="24" customHeight="1">
      <c r="B131" s="37"/>
      <c r="C131" s="211" t="s">
        <v>229</v>
      </c>
      <c r="D131" s="211" t="s">
        <v>127</v>
      </c>
      <c r="E131" s="212" t="s">
        <v>230</v>
      </c>
      <c r="F131" s="213" t="s">
        <v>231</v>
      </c>
      <c r="G131" s="214" t="s">
        <v>130</v>
      </c>
      <c r="H131" s="215">
        <v>286.19999999999999</v>
      </c>
      <c r="I131" s="216"/>
      <c r="J131" s="217">
        <f>ROUND(I131*H131,2)</f>
        <v>0</v>
      </c>
      <c r="K131" s="213" t="s">
        <v>19</v>
      </c>
      <c r="L131" s="42"/>
      <c r="M131" s="218" t="s">
        <v>19</v>
      </c>
      <c r="N131" s="219" t="s">
        <v>43</v>
      </c>
      <c r="O131" s="8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AR131" s="222" t="s">
        <v>131</v>
      </c>
      <c r="AT131" s="222" t="s">
        <v>127</v>
      </c>
      <c r="AU131" s="222" t="s">
        <v>82</v>
      </c>
      <c r="AY131" s="16" t="s">
        <v>125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80</v>
      </c>
      <c r="BK131" s="223">
        <f>ROUND(I131*H131,2)</f>
        <v>0</v>
      </c>
      <c r="BL131" s="16" t="s">
        <v>131</v>
      </c>
      <c r="BM131" s="222" t="s">
        <v>232</v>
      </c>
    </row>
    <row r="132" s="1" customFormat="1" ht="16.5" customHeight="1">
      <c r="B132" s="37"/>
      <c r="C132" s="211" t="s">
        <v>182</v>
      </c>
      <c r="D132" s="211" t="s">
        <v>127</v>
      </c>
      <c r="E132" s="212" t="s">
        <v>233</v>
      </c>
      <c r="F132" s="213" t="s">
        <v>234</v>
      </c>
      <c r="G132" s="214" t="s">
        <v>130</v>
      </c>
      <c r="H132" s="215">
        <v>286.19999999999999</v>
      </c>
      <c r="I132" s="216"/>
      <c r="J132" s="217">
        <f>ROUND(I132*H132,2)</f>
        <v>0</v>
      </c>
      <c r="K132" s="213" t="s">
        <v>19</v>
      </c>
      <c r="L132" s="42"/>
      <c r="M132" s="218" t="s">
        <v>19</v>
      </c>
      <c r="N132" s="219" t="s">
        <v>43</v>
      </c>
      <c r="O132" s="82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AR132" s="222" t="s">
        <v>131</v>
      </c>
      <c r="AT132" s="222" t="s">
        <v>127</v>
      </c>
      <c r="AU132" s="222" t="s">
        <v>82</v>
      </c>
      <c r="AY132" s="16" t="s">
        <v>125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80</v>
      </c>
      <c r="BK132" s="223">
        <f>ROUND(I132*H132,2)</f>
        <v>0</v>
      </c>
      <c r="BL132" s="16" t="s">
        <v>131</v>
      </c>
      <c r="BM132" s="222" t="s">
        <v>235</v>
      </c>
    </row>
    <row r="133" s="1" customFormat="1" ht="16.5" customHeight="1">
      <c r="B133" s="37"/>
      <c r="C133" s="211" t="s">
        <v>236</v>
      </c>
      <c r="D133" s="211" t="s">
        <v>127</v>
      </c>
      <c r="E133" s="212" t="s">
        <v>237</v>
      </c>
      <c r="F133" s="213" t="s">
        <v>238</v>
      </c>
      <c r="G133" s="214" t="s">
        <v>90</v>
      </c>
      <c r="H133" s="215">
        <v>28.620000000000001</v>
      </c>
      <c r="I133" s="216"/>
      <c r="J133" s="217">
        <f>ROUND(I133*H133,2)</f>
        <v>0</v>
      </c>
      <c r="K133" s="213" t="s">
        <v>19</v>
      </c>
      <c r="L133" s="42"/>
      <c r="M133" s="218" t="s">
        <v>19</v>
      </c>
      <c r="N133" s="219" t="s">
        <v>43</v>
      </c>
      <c r="O133" s="82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AR133" s="222" t="s">
        <v>131</v>
      </c>
      <c r="AT133" s="222" t="s">
        <v>127</v>
      </c>
      <c r="AU133" s="222" t="s">
        <v>82</v>
      </c>
      <c r="AY133" s="16" t="s">
        <v>125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80</v>
      </c>
      <c r="BK133" s="223">
        <f>ROUND(I133*H133,2)</f>
        <v>0</v>
      </c>
      <c r="BL133" s="16" t="s">
        <v>131</v>
      </c>
      <c r="BM133" s="222" t="s">
        <v>239</v>
      </c>
    </row>
    <row r="134" s="11" customFormat="1" ht="22.8" customHeight="1">
      <c r="B134" s="195"/>
      <c r="C134" s="196"/>
      <c r="D134" s="197" t="s">
        <v>71</v>
      </c>
      <c r="E134" s="209" t="s">
        <v>131</v>
      </c>
      <c r="F134" s="209" t="s">
        <v>240</v>
      </c>
      <c r="G134" s="196"/>
      <c r="H134" s="196"/>
      <c r="I134" s="199"/>
      <c r="J134" s="210">
        <f>BK134</f>
        <v>0</v>
      </c>
      <c r="K134" s="196"/>
      <c r="L134" s="201"/>
      <c r="M134" s="202"/>
      <c r="N134" s="203"/>
      <c r="O134" s="203"/>
      <c r="P134" s="204">
        <f>P135</f>
        <v>0</v>
      </c>
      <c r="Q134" s="203"/>
      <c r="R134" s="204">
        <f>R135</f>
        <v>0</v>
      </c>
      <c r="S134" s="203"/>
      <c r="T134" s="205">
        <f>T135</f>
        <v>0</v>
      </c>
      <c r="AR134" s="206" t="s">
        <v>80</v>
      </c>
      <c r="AT134" s="207" t="s">
        <v>71</v>
      </c>
      <c r="AU134" s="207" t="s">
        <v>80</v>
      </c>
      <c r="AY134" s="206" t="s">
        <v>125</v>
      </c>
      <c r="BK134" s="208">
        <f>BK135</f>
        <v>0</v>
      </c>
    </row>
    <row r="135" s="1" customFormat="1" ht="16.5" customHeight="1">
      <c r="B135" s="37"/>
      <c r="C135" s="211" t="s">
        <v>186</v>
      </c>
      <c r="D135" s="211" t="s">
        <v>127</v>
      </c>
      <c r="E135" s="212" t="s">
        <v>241</v>
      </c>
      <c r="F135" s="213" t="s">
        <v>242</v>
      </c>
      <c r="G135" s="214" t="s">
        <v>90</v>
      </c>
      <c r="H135" s="215">
        <v>15.061999999999999</v>
      </c>
      <c r="I135" s="216"/>
      <c r="J135" s="217">
        <f>ROUND(I135*H135,2)</f>
        <v>0</v>
      </c>
      <c r="K135" s="213" t="s">
        <v>19</v>
      </c>
      <c r="L135" s="42"/>
      <c r="M135" s="218" t="s">
        <v>19</v>
      </c>
      <c r="N135" s="219" t="s">
        <v>43</v>
      </c>
      <c r="O135" s="82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AR135" s="222" t="s">
        <v>131</v>
      </c>
      <c r="AT135" s="222" t="s">
        <v>127</v>
      </c>
      <c r="AU135" s="222" t="s">
        <v>82</v>
      </c>
      <c r="AY135" s="16" t="s">
        <v>125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80</v>
      </c>
      <c r="BK135" s="223">
        <f>ROUND(I135*H135,2)</f>
        <v>0</v>
      </c>
      <c r="BL135" s="16" t="s">
        <v>131</v>
      </c>
      <c r="BM135" s="222" t="s">
        <v>243</v>
      </c>
    </row>
    <row r="136" s="11" customFormat="1" ht="22.8" customHeight="1">
      <c r="B136" s="195"/>
      <c r="C136" s="196"/>
      <c r="D136" s="197" t="s">
        <v>71</v>
      </c>
      <c r="E136" s="209" t="s">
        <v>142</v>
      </c>
      <c r="F136" s="209" t="s">
        <v>244</v>
      </c>
      <c r="G136" s="196"/>
      <c r="H136" s="196"/>
      <c r="I136" s="199"/>
      <c r="J136" s="210">
        <f>BK136</f>
        <v>0</v>
      </c>
      <c r="K136" s="196"/>
      <c r="L136" s="201"/>
      <c r="M136" s="202"/>
      <c r="N136" s="203"/>
      <c r="O136" s="203"/>
      <c r="P136" s="204">
        <f>SUM(P137:P140)</f>
        <v>0</v>
      </c>
      <c r="Q136" s="203"/>
      <c r="R136" s="204">
        <f>SUM(R137:R140)</f>
        <v>0</v>
      </c>
      <c r="S136" s="203"/>
      <c r="T136" s="205">
        <f>SUM(T137:T140)</f>
        <v>0</v>
      </c>
      <c r="AR136" s="206" t="s">
        <v>80</v>
      </c>
      <c r="AT136" s="207" t="s">
        <v>71</v>
      </c>
      <c r="AU136" s="207" t="s">
        <v>80</v>
      </c>
      <c r="AY136" s="206" t="s">
        <v>125</v>
      </c>
      <c r="BK136" s="208">
        <f>SUM(BK137:BK140)</f>
        <v>0</v>
      </c>
    </row>
    <row r="137" s="1" customFormat="1" ht="16.5" customHeight="1">
      <c r="B137" s="37"/>
      <c r="C137" s="211" t="s">
        <v>245</v>
      </c>
      <c r="D137" s="211" t="s">
        <v>127</v>
      </c>
      <c r="E137" s="212" t="s">
        <v>246</v>
      </c>
      <c r="F137" s="213" t="s">
        <v>247</v>
      </c>
      <c r="G137" s="214" t="s">
        <v>130</v>
      </c>
      <c r="H137" s="215">
        <v>31.344000000000001</v>
      </c>
      <c r="I137" s="216"/>
      <c r="J137" s="217">
        <f>ROUND(I137*H137,2)</f>
        <v>0</v>
      </c>
      <c r="K137" s="213" t="s">
        <v>19</v>
      </c>
      <c r="L137" s="42"/>
      <c r="M137" s="218" t="s">
        <v>19</v>
      </c>
      <c r="N137" s="219" t="s">
        <v>43</v>
      </c>
      <c r="O137" s="82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AR137" s="222" t="s">
        <v>131</v>
      </c>
      <c r="AT137" s="222" t="s">
        <v>127</v>
      </c>
      <c r="AU137" s="222" t="s">
        <v>82</v>
      </c>
      <c r="AY137" s="16" t="s">
        <v>125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80</v>
      </c>
      <c r="BK137" s="223">
        <f>ROUND(I137*H137,2)</f>
        <v>0</v>
      </c>
      <c r="BL137" s="16" t="s">
        <v>131</v>
      </c>
      <c r="BM137" s="222" t="s">
        <v>248</v>
      </c>
    </row>
    <row r="138" s="1" customFormat="1" ht="24" customHeight="1">
      <c r="B138" s="37"/>
      <c r="C138" s="211" t="s">
        <v>190</v>
      </c>
      <c r="D138" s="211" t="s">
        <v>127</v>
      </c>
      <c r="E138" s="212" t="s">
        <v>249</v>
      </c>
      <c r="F138" s="213" t="s">
        <v>250</v>
      </c>
      <c r="G138" s="214" t="s">
        <v>130</v>
      </c>
      <c r="H138" s="215">
        <v>62.688000000000002</v>
      </c>
      <c r="I138" s="216"/>
      <c r="J138" s="217">
        <f>ROUND(I138*H138,2)</f>
        <v>0</v>
      </c>
      <c r="K138" s="213" t="s">
        <v>19</v>
      </c>
      <c r="L138" s="42"/>
      <c r="M138" s="218" t="s">
        <v>19</v>
      </c>
      <c r="N138" s="219" t="s">
        <v>43</v>
      </c>
      <c r="O138" s="82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AR138" s="222" t="s">
        <v>131</v>
      </c>
      <c r="AT138" s="222" t="s">
        <v>127</v>
      </c>
      <c r="AU138" s="222" t="s">
        <v>82</v>
      </c>
      <c r="AY138" s="16" t="s">
        <v>125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80</v>
      </c>
      <c r="BK138" s="223">
        <f>ROUND(I138*H138,2)</f>
        <v>0</v>
      </c>
      <c r="BL138" s="16" t="s">
        <v>131</v>
      </c>
      <c r="BM138" s="222" t="s">
        <v>251</v>
      </c>
    </row>
    <row r="139" s="1" customFormat="1" ht="24" customHeight="1">
      <c r="B139" s="37"/>
      <c r="C139" s="211" t="s">
        <v>252</v>
      </c>
      <c r="D139" s="211" t="s">
        <v>127</v>
      </c>
      <c r="E139" s="212" t="s">
        <v>253</v>
      </c>
      <c r="F139" s="213" t="s">
        <v>254</v>
      </c>
      <c r="G139" s="214" t="s">
        <v>130</v>
      </c>
      <c r="H139" s="215">
        <v>31.344000000000001</v>
      </c>
      <c r="I139" s="216"/>
      <c r="J139" s="217">
        <f>ROUND(I139*H139,2)</f>
        <v>0</v>
      </c>
      <c r="K139" s="213" t="s">
        <v>19</v>
      </c>
      <c r="L139" s="42"/>
      <c r="M139" s="218" t="s">
        <v>19</v>
      </c>
      <c r="N139" s="219" t="s">
        <v>43</v>
      </c>
      <c r="O139" s="82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AR139" s="222" t="s">
        <v>131</v>
      </c>
      <c r="AT139" s="222" t="s">
        <v>127</v>
      </c>
      <c r="AU139" s="222" t="s">
        <v>82</v>
      </c>
      <c r="AY139" s="16" t="s">
        <v>125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80</v>
      </c>
      <c r="BK139" s="223">
        <f>ROUND(I139*H139,2)</f>
        <v>0</v>
      </c>
      <c r="BL139" s="16" t="s">
        <v>131</v>
      </c>
      <c r="BM139" s="222" t="s">
        <v>255</v>
      </c>
    </row>
    <row r="140" s="1" customFormat="1" ht="24" customHeight="1">
      <c r="B140" s="37"/>
      <c r="C140" s="211" t="s">
        <v>194</v>
      </c>
      <c r="D140" s="211" t="s">
        <v>127</v>
      </c>
      <c r="E140" s="212" t="s">
        <v>256</v>
      </c>
      <c r="F140" s="213" t="s">
        <v>257</v>
      </c>
      <c r="G140" s="214" t="s">
        <v>130</v>
      </c>
      <c r="H140" s="215">
        <v>31.344000000000001</v>
      </c>
      <c r="I140" s="216"/>
      <c r="J140" s="217">
        <f>ROUND(I140*H140,2)</f>
        <v>0</v>
      </c>
      <c r="K140" s="213" t="s">
        <v>19</v>
      </c>
      <c r="L140" s="42"/>
      <c r="M140" s="218" t="s">
        <v>19</v>
      </c>
      <c r="N140" s="219" t="s">
        <v>43</v>
      </c>
      <c r="O140" s="82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AR140" s="222" t="s">
        <v>131</v>
      </c>
      <c r="AT140" s="222" t="s">
        <v>127</v>
      </c>
      <c r="AU140" s="222" t="s">
        <v>82</v>
      </c>
      <c r="AY140" s="16" t="s">
        <v>125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80</v>
      </c>
      <c r="BK140" s="223">
        <f>ROUND(I140*H140,2)</f>
        <v>0</v>
      </c>
      <c r="BL140" s="16" t="s">
        <v>131</v>
      </c>
      <c r="BM140" s="222" t="s">
        <v>258</v>
      </c>
    </row>
    <row r="141" s="11" customFormat="1" ht="22.8" customHeight="1">
      <c r="B141" s="195"/>
      <c r="C141" s="196"/>
      <c r="D141" s="197" t="s">
        <v>71</v>
      </c>
      <c r="E141" s="209" t="s">
        <v>141</v>
      </c>
      <c r="F141" s="209" t="s">
        <v>259</v>
      </c>
      <c r="G141" s="196"/>
      <c r="H141" s="196"/>
      <c r="I141" s="199"/>
      <c r="J141" s="210">
        <f>BK141</f>
        <v>0</v>
      </c>
      <c r="K141" s="196"/>
      <c r="L141" s="201"/>
      <c r="M141" s="202"/>
      <c r="N141" s="203"/>
      <c r="O141" s="203"/>
      <c r="P141" s="204">
        <f>SUM(P142:P164)</f>
        <v>0</v>
      </c>
      <c r="Q141" s="203"/>
      <c r="R141" s="204">
        <f>SUM(R142:R164)</f>
        <v>0</v>
      </c>
      <c r="S141" s="203"/>
      <c r="T141" s="205">
        <f>SUM(T142:T164)</f>
        <v>0</v>
      </c>
      <c r="AR141" s="206" t="s">
        <v>80</v>
      </c>
      <c r="AT141" s="207" t="s">
        <v>71</v>
      </c>
      <c r="AU141" s="207" t="s">
        <v>80</v>
      </c>
      <c r="AY141" s="206" t="s">
        <v>125</v>
      </c>
      <c r="BK141" s="208">
        <f>SUM(BK142:BK164)</f>
        <v>0</v>
      </c>
    </row>
    <row r="142" s="1" customFormat="1" ht="24" customHeight="1">
      <c r="B142" s="37"/>
      <c r="C142" s="211" t="s">
        <v>260</v>
      </c>
      <c r="D142" s="211" t="s">
        <v>127</v>
      </c>
      <c r="E142" s="212" t="s">
        <v>261</v>
      </c>
      <c r="F142" s="213" t="s">
        <v>262</v>
      </c>
      <c r="G142" s="214" t="s">
        <v>263</v>
      </c>
      <c r="H142" s="215">
        <v>3</v>
      </c>
      <c r="I142" s="216"/>
      <c r="J142" s="217">
        <f>ROUND(I142*H142,2)</f>
        <v>0</v>
      </c>
      <c r="K142" s="213" t="s">
        <v>19</v>
      </c>
      <c r="L142" s="42"/>
      <c r="M142" s="218" t="s">
        <v>19</v>
      </c>
      <c r="N142" s="219" t="s">
        <v>43</v>
      </c>
      <c r="O142" s="82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AR142" s="222" t="s">
        <v>131</v>
      </c>
      <c r="AT142" s="222" t="s">
        <v>127</v>
      </c>
      <c r="AU142" s="222" t="s">
        <v>82</v>
      </c>
      <c r="AY142" s="16" t="s">
        <v>125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80</v>
      </c>
      <c r="BK142" s="223">
        <f>ROUND(I142*H142,2)</f>
        <v>0</v>
      </c>
      <c r="BL142" s="16" t="s">
        <v>131</v>
      </c>
      <c r="BM142" s="222" t="s">
        <v>264</v>
      </c>
    </row>
    <row r="143" s="1" customFormat="1" ht="16.5" customHeight="1">
      <c r="B143" s="37"/>
      <c r="C143" s="247" t="s">
        <v>198</v>
      </c>
      <c r="D143" s="247" t="s">
        <v>214</v>
      </c>
      <c r="E143" s="248" t="s">
        <v>265</v>
      </c>
      <c r="F143" s="249" t="s">
        <v>266</v>
      </c>
      <c r="G143" s="250" t="s">
        <v>263</v>
      </c>
      <c r="H143" s="251">
        <v>3</v>
      </c>
      <c r="I143" s="252"/>
      <c r="J143" s="253">
        <f>ROUND(I143*H143,2)</f>
        <v>0</v>
      </c>
      <c r="K143" s="249" t="s">
        <v>19</v>
      </c>
      <c r="L143" s="254"/>
      <c r="M143" s="255" t="s">
        <v>19</v>
      </c>
      <c r="N143" s="256" t="s">
        <v>43</v>
      </c>
      <c r="O143" s="82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AR143" s="222" t="s">
        <v>141</v>
      </c>
      <c r="AT143" s="222" t="s">
        <v>214</v>
      </c>
      <c r="AU143" s="222" t="s">
        <v>82</v>
      </c>
      <c r="AY143" s="16" t="s">
        <v>125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80</v>
      </c>
      <c r="BK143" s="223">
        <f>ROUND(I143*H143,2)</f>
        <v>0</v>
      </c>
      <c r="BL143" s="16" t="s">
        <v>131</v>
      </c>
      <c r="BM143" s="222" t="s">
        <v>267</v>
      </c>
    </row>
    <row r="144" s="1" customFormat="1" ht="24" customHeight="1">
      <c r="B144" s="37"/>
      <c r="C144" s="211" t="s">
        <v>268</v>
      </c>
      <c r="D144" s="211" t="s">
        <v>127</v>
      </c>
      <c r="E144" s="212" t="s">
        <v>269</v>
      </c>
      <c r="F144" s="213" t="s">
        <v>270</v>
      </c>
      <c r="G144" s="214" t="s">
        <v>140</v>
      </c>
      <c r="H144" s="215">
        <v>6</v>
      </c>
      <c r="I144" s="216"/>
      <c r="J144" s="217">
        <f>ROUND(I144*H144,2)</f>
        <v>0</v>
      </c>
      <c r="K144" s="213" t="s">
        <v>19</v>
      </c>
      <c r="L144" s="42"/>
      <c r="M144" s="218" t="s">
        <v>19</v>
      </c>
      <c r="N144" s="219" t="s">
        <v>43</v>
      </c>
      <c r="O144" s="82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AR144" s="222" t="s">
        <v>131</v>
      </c>
      <c r="AT144" s="222" t="s">
        <v>127</v>
      </c>
      <c r="AU144" s="222" t="s">
        <v>82</v>
      </c>
      <c r="AY144" s="16" t="s">
        <v>125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6" t="s">
        <v>80</v>
      </c>
      <c r="BK144" s="223">
        <f>ROUND(I144*H144,2)</f>
        <v>0</v>
      </c>
      <c r="BL144" s="16" t="s">
        <v>131</v>
      </c>
      <c r="BM144" s="222" t="s">
        <v>271</v>
      </c>
    </row>
    <row r="145" s="1" customFormat="1" ht="24" customHeight="1">
      <c r="B145" s="37"/>
      <c r="C145" s="247" t="s">
        <v>202</v>
      </c>
      <c r="D145" s="247" t="s">
        <v>214</v>
      </c>
      <c r="E145" s="248" t="s">
        <v>272</v>
      </c>
      <c r="F145" s="249" t="s">
        <v>273</v>
      </c>
      <c r="G145" s="250" t="s">
        <v>140</v>
      </c>
      <c r="H145" s="251">
        <v>6.0899999999999999</v>
      </c>
      <c r="I145" s="252"/>
      <c r="J145" s="253">
        <f>ROUND(I145*H145,2)</f>
        <v>0</v>
      </c>
      <c r="K145" s="249" t="s">
        <v>19</v>
      </c>
      <c r="L145" s="254"/>
      <c r="M145" s="255" t="s">
        <v>19</v>
      </c>
      <c r="N145" s="256" t="s">
        <v>43</v>
      </c>
      <c r="O145" s="82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AR145" s="222" t="s">
        <v>141</v>
      </c>
      <c r="AT145" s="222" t="s">
        <v>214</v>
      </c>
      <c r="AU145" s="222" t="s">
        <v>82</v>
      </c>
      <c r="AY145" s="16" t="s">
        <v>125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80</v>
      </c>
      <c r="BK145" s="223">
        <f>ROUND(I145*H145,2)</f>
        <v>0</v>
      </c>
      <c r="BL145" s="16" t="s">
        <v>131</v>
      </c>
      <c r="BM145" s="222" t="s">
        <v>274</v>
      </c>
    </row>
    <row r="146" s="1" customFormat="1" ht="24" customHeight="1">
      <c r="B146" s="37"/>
      <c r="C146" s="211" t="s">
        <v>275</v>
      </c>
      <c r="D146" s="211" t="s">
        <v>127</v>
      </c>
      <c r="E146" s="212" t="s">
        <v>276</v>
      </c>
      <c r="F146" s="213" t="s">
        <v>277</v>
      </c>
      <c r="G146" s="214" t="s">
        <v>140</v>
      </c>
      <c r="H146" s="215">
        <v>182.28</v>
      </c>
      <c r="I146" s="216"/>
      <c r="J146" s="217">
        <f>ROUND(I146*H146,2)</f>
        <v>0</v>
      </c>
      <c r="K146" s="213" t="s">
        <v>19</v>
      </c>
      <c r="L146" s="42"/>
      <c r="M146" s="218" t="s">
        <v>19</v>
      </c>
      <c r="N146" s="219" t="s">
        <v>43</v>
      </c>
      <c r="O146" s="82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AR146" s="222" t="s">
        <v>131</v>
      </c>
      <c r="AT146" s="222" t="s">
        <v>127</v>
      </c>
      <c r="AU146" s="222" t="s">
        <v>82</v>
      </c>
      <c r="AY146" s="16" t="s">
        <v>125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80</v>
      </c>
      <c r="BK146" s="223">
        <f>ROUND(I146*H146,2)</f>
        <v>0</v>
      </c>
      <c r="BL146" s="16" t="s">
        <v>131</v>
      </c>
      <c r="BM146" s="222" t="s">
        <v>278</v>
      </c>
    </row>
    <row r="147" s="1" customFormat="1" ht="24" customHeight="1">
      <c r="B147" s="37"/>
      <c r="C147" s="247" t="s">
        <v>206</v>
      </c>
      <c r="D147" s="247" t="s">
        <v>214</v>
      </c>
      <c r="E147" s="248" t="s">
        <v>279</v>
      </c>
      <c r="F147" s="249" t="s">
        <v>280</v>
      </c>
      <c r="G147" s="250" t="s">
        <v>140</v>
      </c>
      <c r="H147" s="251">
        <v>185.01400000000001</v>
      </c>
      <c r="I147" s="252"/>
      <c r="J147" s="253">
        <f>ROUND(I147*H147,2)</f>
        <v>0</v>
      </c>
      <c r="K147" s="249" t="s">
        <v>19</v>
      </c>
      <c r="L147" s="254"/>
      <c r="M147" s="255" t="s">
        <v>19</v>
      </c>
      <c r="N147" s="256" t="s">
        <v>43</v>
      </c>
      <c r="O147" s="82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AR147" s="222" t="s">
        <v>141</v>
      </c>
      <c r="AT147" s="222" t="s">
        <v>214</v>
      </c>
      <c r="AU147" s="222" t="s">
        <v>82</v>
      </c>
      <c r="AY147" s="16" t="s">
        <v>125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6" t="s">
        <v>80</v>
      </c>
      <c r="BK147" s="223">
        <f>ROUND(I147*H147,2)</f>
        <v>0</v>
      </c>
      <c r="BL147" s="16" t="s">
        <v>131</v>
      </c>
      <c r="BM147" s="222" t="s">
        <v>281</v>
      </c>
    </row>
    <row r="148" s="1" customFormat="1" ht="24" customHeight="1">
      <c r="B148" s="37"/>
      <c r="C148" s="211" t="s">
        <v>282</v>
      </c>
      <c r="D148" s="211" t="s">
        <v>127</v>
      </c>
      <c r="E148" s="212" t="s">
        <v>283</v>
      </c>
      <c r="F148" s="213" t="s">
        <v>284</v>
      </c>
      <c r="G148" s="214" t="s">
        <v>263</v>
      </c>
      <c r="H148" s="215">
        <v>13</v>
      </c>
      <c r="I148" s="216"/>
      <c r="J148" s="217">
        <f>ROUND(I148*H148,2)</f>
        <v>0</v>
      </c>
      <c r="K148" s="213" t="s">
        <v>19</v>
      </c>
      <c r="L148" s="42"/>
      <c r="M148" s="218" t="s">
        <v>19</v>
      </c>
      <c r="N148" s="219" t="s">
        <v>43</v>
      </c>
      <c r="O148" s="82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AR148" s="222" t="s">
        <v>131</v>
      </c>
      <c r="AT148" s="222" t="s">
        <v>127</v>
      </c>
      <c r="AU148" s="222" t="s">
        <v>82</v>
      </c>
      <c r="AY148" s="16" t="s">
        <v>125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80</v>
      </c>
      <c r="BK148" s="223">
        <f>ROUND(I148*H148,2)</f>
        <v>0</v>
      </c>
      <c r="BL148" s="16" t="s">
        <v>131</v>
      </c>
      <c r="BM148" s="222" t="s">
        <v>285</v>
      </c>
    </row>
    <row r="149" s="1" customFormat="1" ht="16.5" customHeight="1">
      <c r="B149" s="37"/>
      <c r="C149" s="247" t="s">
        <v>209</v>
      </c>
      <c r="D149" s="247" t="s">
        <v>214</v>
      </c>
      <c r="E149" s="248" t="s">
        <v>286</v>
      </c>
      <c r="F149" s="249" t="s">
        <v>287</v>
      </c>
      <c r="G149" s="250" t="s">
        <v>263</v>
      </c>
      <c r="H149" s="251">
        <v>3.0449999999999999</v>
      </c>
      <c r="I149" s="252"/>
      <c r="J149" s="253">
        <f>ROUND(I149*H149,2)</f>
        <v>0</v>
      </c>
      <c r="K149" s="249" t="s">
        <v>19</v>
      </c>
      <c r="L149" s="254"/>
      <c r="M149" s="255" t="s">
        <v>19</v>
      </c>
      <c r="N149" s="256" t="s">
        <v>43</v>
      </c>
      <c r="O149" s="82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AR149" s="222" t="s">
        <v>141</v>
      </c>
      <c r="AT149" s="222" t="s">
        <v>214</v>
      </c>
      <c r="AU149" s="222" t="s">
        <v>82</v>
      </c>
      <c r="AY149" s="16" t="s">
        <v>125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6" t="s">
        <v>80</v>
      </c>
      <c r="BK149" s="223">
        <f>ROUND(I149*H149,2)</f>
        <v>0</v>
      </c>
      <c r="BL149" s="16" t="s">
        <v>131</v>
      </c>
      <c r="BM149" s="222" t="s">
        <v>288</v>
      </c>
    </row>
    <row r="150" s="1" customFormat="1" ht="24" customHeight="1">
      <c r="B150" s="37"/>
      <c r="C150" s="247" t="s">
        <v>289</v>
      </c>
      <c r="D150" s="247" t="s">
        <v>214</v>
      </c>
      <c r="E150" s="248" t="s">
        <v>290</v>
      </c>
      <c r="F150" s="249" t="s">
        <v>291</v>
      </c>
      <c r="G150" s="250" t="s">
        <v>263</v>
      </c>
      <c r="H150" s="251">
        <v>6.0899999999999999</v>
      </c>
      <c r="I150" s="252"/>
      <c r="J150" s="253">
        <f>ROUND(I150*H150,2)</f>
        <v>0</v>
      </c>
      <c r="K150" s="249" t="s">
        <v>19</v>
      </c>
      <c r="L150" s="254"/>
      <c r="M150" s="255" t="s">
        <v>19</v>
      </c>
      <c r="N150" s="256" t="s">
        <v>43</v>
      </c>
      <c r="O150" s="82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AR150" s="222" t="s">
        <v>141</v>
      </c>
      <c r="AT150" s="222" t="s">
        <v>214</v>
      </c>
      <c r="AU150" s="222" t="s">
        <v>82</v>
      </c>
      <c r="AY150" s="16" t="s">
        <v>125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80</v>
      </c>
      <c r="BK150" s="223">
        <f>ROUND(I150*H150,2)</f>
        <v>0</v>
      </c>
      <c r="BL150" s="16" t="s">
        <v>131</v>
      </c>
      <c r="BM150" s="222" t="s">
        <v>292</v>
      </c>
    </row>
    <row r="151" s="1" customFormat="1" ht="16.5" customHeight="1">
      <c r="B151" s="37"/>
      <c r="C151" s="247" t="s">
        <v>212</v>
      </c>
      <c r="D151" s="247" t="s">
        <v>214</v>
      </c>
      <c r="E151" s="248" t="s">
        <v>293</v>
      </c>
      <c r="F151" s="249" t="s">
        <v>294</v>
      </c>
      <c r="G151" s="250" t="s">
        <v>263</v>
      </c>
      <c r="H151" s="251">
        <v>4.0599999999999996</v>
      </c>
      <c r="I151" s="252"/>
      <c r="J151" s="253">
        <f>ROUND(I151*H151,2)</f>
        <v>0</v>
      </c>
      <c r="K151" s="249" t="s">
        <v>19</v>
      </c>
      <c r="L151" s="254"/>
      <c r="M151" s="255" t="s">
        <v>19</v>
      </c>
      <c r="N151" s="256" t="s">
        <v>43</v>
      </c>
      <c r="O151" s="82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AR151" s="222" t="s">
        <v>141</v>
      </c>
      <c r="AT151" s="222" t="s">
        <v>214</v>
      </c>
      <c r="AU151" s="222" t="s">
        <v>82</v>
      </c>
      <c r="AY151" s="16" t="s">
        <v>125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6" t="s">
        <v>80</v>
      </c>
      <c r="BK151" s="223">
        <f>ROUND(I151*H151,2)</f>
        <v>0</v>
      </c>
      <c r="BL151" s="16" t="s">
        <v>131</v>
      </c>
      <c r="BM151" s="222" t="s">
        <v>295</v>
      </c>
    </row>
    <row r="152" s="1" customFormat="1" ht="24" customHeight="1">
      <c r="B152" s="37"/>
      <c r="C152" s="211" t="s">
        <v>296</v>
      </c>
      <c r="D152" s="211" t="s">
        <v>127</v>
      </c>
      <c r="E152" s="212" t="s">
        <v>297</v>
      </c>
      <c r="F152" s="213" t="s">
        <v>298</v>
      </c>
      <c r="G152" s="214" t="s">
        <v>263</v>
      </c>
      <c r="H152" s="215">
        <v>6</v>
      </c>
      <c r="I152" s="216"/>
      <c r="J152" s="217">
        <f>ROUND(I152*H152,2)</f>
        <v>0</v>
      </c>
      <c r="K152" s="213" t="s">
        <v>19</v>
      </c>
      <c r="L152" s="42"/>
      <c r="M152" s="218" t="s">
        <v>19</v>
      </c>
      <c r="N152" s="219" t="s">
        <v>43</v>
      </c>
      <c r="O152" s="8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AR152" s="222" t="s">
        <v>131</v>
      </c>
      <c r="AT152" s="222" t="s">
        <v>127</v>
      </c>
      <c r="AU152" s="222" t="s">
        <v>82</v>
      </c>
      <c r="AY152" s="16" t="s">
        <v>125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80</v>
      </c>
      <c r="BK152" s="223">
        <f>ROUND(I152*H152,2)</f>
        <v>0</v>
      </c>
      <c r="BL152" s="16" t="s">
        <v>131</v>
      </c>
      <c r="BM152" s="222" t="s">
        <v>299</v>
      </c>
    </row>
    <row r="153" s="1" customFormat="1" ht="24" customHeight="1">
      <c r="B153" s="37"/>
      <c r="C153" s="211" t="s">
        <v>217</v>
      </c>
      <c r="D153" s="211" t="s">
        <v>127</v>
      </c>
      <c r="E153" s="212" t="s">
        <v>300</v>
      </c>
      <c r="F153" s="213" t="s">
        <v>301</v>
      </c>
      <c r="G153" s="214" t="s">
        <v>263</v>
      </c>
      <c r="H153" s="215">
        <v>6</v>
      </c>
      <c r="I153" s="216"/>
      <c r="J153" s="217">
        <f>ROUND(I153*H153,2)</f>
        <v>0</v>
      </c>
      <c r="K153" s="213" t="s">
        <v>19</v>
      </c>
      <c r="L153" s="42"/>
      <c r="M153" s="218" t="s">
        <v>19</v>
      </c>
      <c r="N153" s="219" t="s">
        <v>43</v>
      </c>
      <c r="O153" s="82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AR153" s="222" t="s">
        <v>131</v>
      </c>
      <c r="AT153" s="222" t="s">
        <v>127</v>
      </c>
      <c r="AU153" s="222" t="s">
        <v>82</v>
      </c>
      <c r="AY153" s="16" t="s">
        <v>125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80</v>
      </c>
      <c r="BK153" s="223">
        <f>ROUND(I153*H153,2)</f>
        <v>0</v>
      </c>
      <c r="BL153" s="16" t="s">
        <v>131</v>
      </c>
      <c r="BM153" s="222" t="s">
        <v>302</v>
      </c>
    </row>
    <row r="154" s="1" customFormat="1" ht="16.5" customHeight="1">
      <c r="B154" s="37"/>
      <c r="C154" s="247" t="s">
        <v>303</v>
      </c>
      <c r="D154" s="247" t="s">
        <v>214</v>
      </c>
      <c r="E154" s="248" t="s">
        <v>304</v>
      </c>
      <c r="F154" s="249" t="s">
        <v>305</v>
      </c>
      <c r="G154" s="250" t="s">
        <v>263</v>
      </c>
      <c r="H154" s="251">
        <v>6.0599999999999996</v>
      </c>
      <c r="I154" s="252"/>
      <c r="J154" s="253">
        <f>ROUND(I154*H154,2)</f>
        <v>0</v>
      </c>
      <c r="K154" s="249" t="s">
        <v>19</v>
      </c>
      <c r="L154" s="254"/>
      <c r="M154" s="255" t="s">
        <v>19</v>
      </c>
      <c r="N154" s="256" t="s">
        <v>43</v>
      </c>
      <c r="O154" s="82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AR154" s="222" t="s">
        <v>141</v>
      </c>
      <c r="AT154" s="222" t="s">
        <v>214</v>
      </c>
      <c r="AU154" s="222" t="s">
        <v>82</v>
      </c>
      <c r="AY154" s="16" t="s">
        <v>125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80</v>
      </c>
      <c r="BK154" s="223">
        <f>ROUND(I154*H154,2)</f>
        <v>0</v>
      </c>
      <c r="BL154" s="16" t="s">
        <v>131</v>
      </c>
      <c r="BM154" s="222" t="s">
        <v>306</v>
      </c>
    </row>
    <row r="155" s="1" customFormat="1" ht="16.5" customHeight="1">
      <c r="B155" s="37"/>
      <c r="C155" s="247" t="s">
        <v>220</v>
      </c>
      <c r="D155" s="247" t="s">
        <v>214</v>
      </c>
      <c r="E155" s="248" t="s">
        <v>307</v>
      </c>
      <c r="F155" s="249" t="s">
        <v>308</v>
      </c>
      <c r="G155" s="250" t="s">
        <v>263</v>
      </c>
      <c r="H155" s="251">
        <v>6.0599999999999996</v>
      </c>
      <c r="I155" s="252"/>
      <c r="J155" s="253">
        <f>ROUND(I155*H155,2)</f>
        <v>0</v>
      </c>
      <c r="K155" s="249" t="s">
        <v>19</v>
      </c>
      <c r="L155" s="254"/>
      <c r="M155" s="255" t="s">
        <v>19</v>
      </c>
      <c r="N155" s="256" t="s">
        <v>43</v>
      </c>
      <c r="O155" s="82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AR155" s="222" t="s">
        <v>141</v>
      </c>
      <c r="AT155" s="222" t="s">
        <v>214</v>
      </c>
      <c r="AU155" s="222" t="s">
        <v>82</v>
      </c>
      <c r="AY155" s="16" t="s">
        <v>125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80</v>
      </c>
      <c r="BK155" s="223">
        <f>ROUND(I155*H155,2)</f>
        <v>0</v>
      </c>
      <c r="BL155" s="16" t="s">
        <v>131</v>
      </c>
      <c r="BM155" s="222" t="s">
        <v>309</v>
      </c>
    </row>
    <row r="156" s="1" customFormat="1" ht="24" customHeight="1">
      <c r="B156" s="37"/>
      <c r="C156" s="211" t="s">
        <v>310</v>
      </c>
      <c r="D156" s="211" t="s">
        <v>127</v>
      </c>
      <c r="E156" s="212" t="s">
        <v>311</v>
      </c>
      <c r="F156" s="213" t="s">
        <v>312</v>
      </c>
      <c r="G156" s="214" t="s">
        <v>263</v>
      </c>
      <c r="H156" s="215">
        <v>6</v>
      </c>
      <c r="I156" s="216"/>
      <c r="J156" s="217">
        <f>ROUND(I156*H156,2)</f>
        <v>0</v>
      </c>
      <c r="K156" s="213" t="s">
        <v>19</v>
      </c>
      <c r="L156" s="42"/>
      <c r="M156" s="218" t="s">
        <v>19</v>
      </c>
      <c r="N156" s="219" t="s">
        <v>43</v>
      </c>
      <c r="O156" s="82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AR156" s="222" t="s">
        <v>131</v>
      </c>
      <c r="AT156" s="222" t="s">
        <v>127</v>
      </c>
      <c r="AU156" s="222" t="s">
        <v>82</v>
      </c>
      <c r="AY156" s="16" t="s">
        <v>125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80</v>
      </c>
      <c r="BK156" s="223">
        <f>ROUND(I156*H156,2)</f>
        <v>0</v>
      </c>
      <c r="BL156" s="16" t="s">
        <v>131</v>
      </c>
      <c r="BM156" s="222" t="s">
        <v>313</v>
      </c>
    </row>
    <row r="157" s="1" customFormat="1" ht="16.5" customHeight="1">
      <c r="B157" s="37"/>
      <c r="C157" s="247" t="s">
        <v>225</v>
      </c>
      <c r="D157" s="247" t="s">
        <v>214</v>
      </c>
      <c r="E157" s="248" t="s">
        <v>314</v>
      </c>
      <c r="F157" s="249" t="s">
        <v>315</v>
      </c>
      <c r="G157" s="250" t="s">
        <v>263</v>
      </c>
      <c r="H157" s="251">
        <v>6.0599999999999996</v>
      </c>
      <c r="I157" s="252"/>
      <c r="J157" s="253">
        <f>ROUND(I157*H157,2)</f>
        <v>0</v>
      </c>
      <c r="K157" s="249" t="s">
        <v>19</v>
      </c>
      <c r="L157" s="254"/>
      <c r="M157" s="255" t="s">
        <v>19</v>
      </c>
      <c r="N157" s="256" t="s">
        <v>43</v>
      </c>
      <c r="O157" s="82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AR157" s="222" t="s">
        <v>141</v>
      </c>
      <c r="AT157" s="222" t="s">
        <v>214</v>
      </c>
      <c r="AU157" s="222" t="s">
        <v>82</v>
      </c>
      <c r="AY157" s="16" t="s">
        <v>125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6" t="s">
        <v>80</v>
      </c>
      <c r="BK157" s="223">
        <f>ROUND(I157*H157,2)</f>
        <v>0</v>
      </c>
      <c r="BL157" s="16" t="s">
        <v>131</v>
      </c>
      <c r="BM157" s="222" t="s">
        <v>316</v>
      </c>
    </row>
    <row r="158" s="1" customFormat="1" ht="24" customHeight="1">
      <c r="B158" s="37"/>
      <c r="C158" s="211" t="s">
        <v>317</v>
      </c>
      <c r="D158" s="211" t="s">
        <v>127</v>
      </c>
      <c r="E158" s="212" t="s">
        <v>318</v>
      </c>
      <c r="F158" s="213" t="s">
        <v>319</v>
      </c>
      <c r="G158" s="214" t="s">
        <v>140</v>
      </c>
      <c r="H158" s="215">
        <v>6</v>
      </c>
      <c r="I158" s="216"/>
      <c r="J158" s="217">
        <f>ROUND(I158*H158,2)</f>
        <v>0</v>
      </c>
      <c r="K158" s="213" t="s">
        <v>19</v>
      </c>
      <c r="L158" s="42"/>
      <c r="M158" s="218" t="s">
        <v>19</v>
      </c>
      <c r="N158" s="219" t="s">
        <v>43</v>
      </c>
      <c r="O158" s="82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AR158" s="222" t="s">
        <v>131</v>
      </c>
      <c r="AT158" s="222" t="s">
        <v>127</v>
      </c>
      <c r="AU158" s="222" t="s">
        <v>82</v>
      </c>
      <c r="AY158" s="16" t="s">
        <v>125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6" t="s">
        <v>80</v>
      </c>
      <c r="BK158" s="223">
        <f>ROUND(I158*H158,2)</f>
        <v>0</v>
      </c>
      <c r="BL158" s="16" t="s">
        <v>131</v>
      </c>
      <c r="BM158" s="222" t="s">
        <v>320</v>
      </c>
    </row>
    <row r="159" s="1" customFormat="1" ht="16.5" customHeight="1">
      <c r="B159" s="37"/>
      <c r="C159" s="211" t="s">
        <v>228</v>
      </c>
      <c r="D159" s="211" t="s">
        <v>127</v>
      </c>
      <c r="E159" s="212" t="s">
        <v>321</v>
      </c>
      <c r="F159" s="213" t="s">
        <v>322</v>
      </c>
      <c r="G159" s="214" t="s">
        <v>140</v>
      </c>
      <c r="H159" s="215">
        <v>182.28</v>
      </c>
      <c r="I159" s="216"/>
      <c r="J159" s="217">
        <f>ROUND(I159*H159,2)</f>
        <v>0</v>
      </c>
      <c r="K159" s="213" t="s">
        <v>19</v>
      </c>
      <c r="L159" s="42"/>
      <c r="M159" s="218" t="s">
        <v>19</v>
      </c>
      <c r="N159" s="219" t="s">
        <v>43</v>
      </c>
      <c r="O159" s="82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AR159" s="222" t="s">
        <v>131</v>
      </c>
      <c r="AT159" s="222" t="s">
        <v>127</v>
      </c>
      <c r="AU159" s="222" t="s">
        <v>82</v>
      </c>
      <c r="AY159" s="16" t="s">
        <v>125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80</v>
      </c>
      <c r="BK159" s="223">
        <f>ROUND(I159*H159,2)</f>
        <v>0</v>
      </c>
      <c r="BL159" s="16" t="s">
        <v>131</v>
      </c>
      <c r="BM159" s="222" t="s">
        <v>323</v>
      </c>
    </row>
    <row r="160" s="1" customFormat="1" ht="24" customHeight="1">
      <c r="B160" s="37"/>
      <c r="C160" s="211" t="s">
        <v>324</v>
      </c>
      <c r="D160" s="211" t="s">
        <v>127</v>
      </c>
      <c r="E160" s="212" t="s">
        <v>325</v>
      </c>
      <c r="F160" s="213" t="s">
        <v>326</v>
      </c>
      <c r="G160" s="214" t="s">
        <v>140</v>
      </c>
      <c r="H160" s="215">
        <v>188.28</v>
      </c>
      <c r="I160" s="216"/>
      <c r="J160" s="217">
        <f>ROUND(I160*H160,2)</f>
        <v>0</v>
      </c>
      <c r="K160" s="213" t="s">
        <v>19</v>
      </c>
      <c r="L160" s="42"/>
      <c r="M160" s="218" t="s">
        <v>19</v>
      </c>
      <c r="N160" s="219" t="s">
        <v>43</v>
      </c>
      <c r="O160" s="82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AR160" s="222" t="s">
        <v>131</v>
      </c>
      <c r="AT160" s="222" t="s">
        <v>127</v>
      </c>
      <c r="AU160" s="222" t="s">
        <v>82</v>
      </c>
      <c r="AY160" s="16" t="s">
        <v>125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80</v>
      </c>
      <c r="BK160" s="223">
        <f>ROUND(I160*H160,2)</f>
        <v>0</v>
      </c>
      <c r="BL160" s="16" t="s">
        <v>131</v>
      </c>
      <c r="BM160" s="222" t="s">
        <v>327</v>
      </c>
    </row>
    <row r="161" s="1" customFormat="1" ht="24" customHeight="1">
      <c r="B161" s="37"/>
      <c r="C161" s="211" t="s">
        <v>232</v>
      </c>
      <c r="D161" s="211" t="s">
        <v>127</v>
      </c>
      <c r="E161" s="212" t="s">
        <v>328</v>
      </c>
      <c r="F161" s="213" t="s">
        <v>329</v>
      </c>
      <c r="G161" s="214" t="s">
        <v>263</v>
      </c>
      <c r="H161" s="215">
        <v>4</v>
      </c>
      <c r="I161" s="216"/>
      <c r="J161" s="217">
        <f>ROUND(I161*H161,2)</f>
        <v>0</v>
      </c>
      <c r="K161" s="213" t="s">
        <v>19</v>
      </c>
      <c r="L161" s="42"/>
      <c r="M161" s="218" t="s">
        <v>19</v>
      </c>
      <c r="N161" s="219" t="s">
        <v>43</v>
      </c>
      <c r="O161" s="82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AR161" s="222" t="s">
        <v>131</v>
      </c>
      <c r="AT161" s="222" t="s">
        <v>127</v>
      </c>
      <c r="AU161" s="222" t="s">
        <v>82</v>
      </c>
      <c r="AY161" s="16" t="s">
        <v>125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80</v>
      </c>
      <c r="BK161" s="223">
        <f>ROUND(I161*H161,2)</f>
        <v>0</v>
      </c>
      <c r="BL161" s="16" t="s">
        <v>131</v>
      </c>
      <c r="BM161" s="222" t="s">
        <v>330</v>
      </c>
    </row>
    <row r="162" s="1" customFormat="1" ht="16.5" customHeight="1">
      <c r="B162" s="37"/>
      <c r="C162" s="211" t="s">
        <v>331</v>
      </c>
      <c r="D162" s="211" t="s">
        <v>127</v>
      </c>
      <c r="E162" s="212" t="s">
        <v>332</v>
      </c>
      <c r="F162" s="213" t="s">
        <v>333</v>
      </c>
      <c r="G162" s="214" t="s">
        <v>263</v>
      </c>
      <c r="H162" s="215">
        <v>6</v>
      </c>
      <c r="I162" s="216"/>
      <c r="J162" s="217">
        <f>ROUND(I162*H162,2)</f>
        <v>0</v>
      </c>
      <c r="K162" s="213" t="s">
        <v>19</v>
      </c>
      <c r="L162" s="42"/>
      <c r="M162" s="218" t="s">
        <v>19</v>
      </c>
      <c r="N162" s="219" t="s">
        <v>43</v>
      </c>
      <c r="O162" s="82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AR162" s="222" t="s">
        <v>131</v>
      </c>
      <c r="AT162" s="222" t="s">
        <v>127</v>
      </c>
      <c r="AU162" s="222" t="s">
        <v>82</v>
      </c>
      <c r="AY162" s="16" t="s">
        <v>125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6" t="s">
        <v>80</v>
      </c>
      <c r="BK162" s="223">
        <f>ROUND(I162*H162,2)</f>
        <v>0</v>
      </c>
      <c r="BL162" s="16" t="s">
        <v>131</v>
      </c>
      <c r="BM162" s="222" t="s">
        <v>334</v>
      </c>
    </row>
    <row r="163" s="1" customFormat="1" ht="16.5" customHeight="1">
      <c r="B163" s="37"/>
      <c r="C163" s="247" t="s">
        <v>235</v>
      </c>
      <c r="D163" s="247" t="s">
        <v>214</v>
      </c>
      <c r="E163" s="248" t="s">
        <v>335</v>
      </c>
      <c r="F163" s="249" t="s">
        <v>336</v>
      </c>
      <c r="G163" s="250" t="s">
        <v>263</v>
      </c>
      <c r="H163" s="251">
        <v>6</v>
      </c>
      <c r="I163" s="252"/>
      <c r="J163" s="253">
        <f>ROUND(I163*H163,2)</f>
        <v>0</v>
      </c>
      <c r="K163" s="249" t="s">
        <v>19</v>
      </c>
      <c r="L163" s="254"/>
      <c r="M163" s="255" t="s">
        <v>19</v>
      </c>
      <c r="N163" s="256" t="s">
        <v>43</v>
      </c>
      <c r="O163" s="82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AR163" s="222" t="s">
        <v>141</v>
      </c>
      <c r="AT163" s="222" t="s">
        <v>214</v>
      </c>
      <c r="AU163" s="222" t="s">
        <v>82</v>
      </c>
      <c r="AY163" s="16" t="s">
        <v>125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6" t="s">
        <v>80</v>
      </c>
      <c r="BK163" s="223">
        <f>ROUND(I163*H163,2)</f>
        <v>0</v>
      </c>
      <c r="BL163" s="16" t="s">
        <v>131</v>
      </c>
      <c r="BM163" s="222" t="s">
        <v>337</v>
      </c>
    </row>
    <row r="164" s="1" customFormat="1" ht="16.5" customHeight="1">
      <c r="B164" s="37"/>
      <c r="C164" s="247" t="s">
        <v>338</v>
      </c>
      <c r="D164" s="247" t="s">
        <v>214</v>
      </c>
      <c r="E164" s="248" t="s">
        <v>339</v>
      </c>
      <c r="F164" s="249" t="s">
        <v>340</v>
      </c>
      <c r="G164" s="250" t="s">
        <v>263</v>
      </c>
      <c r="H164" s="251">
        <v>6</v>
      </c>
      <c r="I164" s="252"/>
      <c r="J164" s="253">
        <f>ROUND(I164*H164,2)</f>
        <v>0</v>
      </c>
      <c r="K164" s="249" t="s">
        <v>19</v>
      </c>
      <c r="L164" s="254"/>
      <c r="M164" s="255" t="s">
        <v>19</v>
      </c>
      <c r="N164" s="256" t="s">
        <v>43</v>
      </c>
      <c r="O164" s="82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AR164" s="222" t="s">
        <v>141</v>
      </c>
      <c r="AT164" s="222" t="s">
        <v>214</v>
      </c>
      <c r="AU164" s="222" t="s">
        <v>82</v>
      </c>
      <c r="AY164" s="16" t="s">
        <v>125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6" t="s">
        <v>80</v>
      </c>
      <c r="BK164" s="223">
        <f>ROUND(I164*H164,2)</f>
        <v>0</v>
      </c>
      <c r="BL164" s="16" t="s">
        <v>131</v>
      </c>
      <c r="BM164" s="222" t="s">
        <v>341</v>
      </c>
    </row>
    <row r="165" s="11" customFormat="1" ht="22.8" customHeight="1">
      <c r="B165" s="195"/>
      <c r="C165" s="196"/>
      <c r="D165" s="197" t="s">
        <v>71</v>
      </c>
      <c r="E165" s="209" t="s">
        <v>161</v>
      </c>
      <c r="F165" s="209" t="s">
        <v>342</v>
      </c>
      <c r="G165" s="196"/>
      <c r="H165" s="196"/>
      <c r="I165" s="199"/>
      <c r="J165" s="210">
        <f>BK165</f>
        <v>0</v>
      </c>
      <c r="K165" s="196"/>
      <c r="L165" s="201"/>
      <c r="M165" s="202"/>
      <c r="N165" s="203"/>
      <c r="O165" s="203"/>
      <c r="P165" s="204">
        <f>SUM(P166:P170)</f>
        <v>0</v>
      </c>
      <c r="Q165" s="203"/>
      <c r="R165" s="204">
        <f>SUM(R166:R170)</f>
        <v>0</v>
      </c>
      <c r="S165" s="203"/>
      <c r="T165" s="205">
        <f>SUM(T166:T170)</f>
        <v>0</v>
      </c>
      <c r="AR165" s="206" t="s">
        <v>80</v>
      </c>
      <c r="AT165" s="207" t="s">
        <v>71</v>
      </c>
      <c r="AU165" s="207" t="s">
        <v>80</v>
      </c>
      <c r="AY165" s="206" t="s">
        <v>125</v>
      </c>
      <c r="BK165" s="208">
        <f>SUM(BK166:BK170)</f>
        <v>0</v>
      </c>
    </row>
    <row r="166" s="1" customFormat="1" ht="24" customHeight="1">
      <c r="B166" s="37"/>
      <c r="C166" s="211" t="s">
        <v>239</v>
      </c>
      <c r="D166" s="211" t="s">
        <v>127</v>
      </c>
      <c r="E166" s="212" t="s">
        <v>343</v>
      </c>
      <c r="F166" s="213" t="s">
        <v>344</v>
      </c>
      <c r="G166" s="214" t="s">
        <v>140</v>
      </c>
      <c r="H166" s="215">
        <v>39.18</v>
      </c>
      <c r="I166" s="216"/>
      <c r="J166" s="217">
        <f>ROUND(I166*H166,2)</f>
        <v>0</v>
      </c>
      <c r="K166" s="213" t="s">
        <v>19</v>
      </c>
      <c r="L166" s="42"/>
      <c r="M166" s="218" t="s">
        <v>19</v>
      </c>
      <c r="N166" s="219" t="s">
        <v>43</v>
      </c>
      <c r="O166" s="82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AR166" s="222" t="s">
        <v>131</v>
      </c>
      <c r="AT166" s="222" t="s">
        <v>127</v>
      </c>
      <c r="AU166" s="222" t="s">
        <v>82</v>
      </c>
      <c r="AY166" s="16" t="s">
        <v>125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6" t="s">
        <v>80</v>
      </c>
      <c r="BK166" s="223">
        <f>ROUND(I166*H166,2)</f>
        <v>0</v>
      </c>
      <c r="BL166" s="16" t="s">
        <v>131</v>
      </c>
      <c r="BM166" s="222" t="s">
        <v>345</v>
      </c>
    </row>
    <row r="167" s="1" customFormat="1" ht="16.5" customHeight="1">
      <c r="B167" s="37"/>
      <c r="C167" s="211" t="s">
        <v>346</v>
      </c>
      <c r="D167" s="211" t="s">
        <v>127</v>
      </c>
      <c r="E167" s="212" t="s">
        <v>347</v>
      </c>
      <c r="F167" s="213" t="s">
        <v>348</v>
      </c>
      <c r="G167" s="214" t="s">
        <v>140</v>
      </c>
      <c r="H167" s="215">
        <v>39.18</v>
      </c>
      <c r="I167" s="216"/>
      <c r="J167" s="217">
        <f>ROUND(I167*H167,2)</f>
        <v>0</v>
      </c>
      <c r="K167" s="213" t="s">
        <v>19</v>
      </c>
      <c r="L167" s="42"/>
      <c r="M167" s="218" t="s">
        <v>19</v>
      </c>
      <c r="N167" s="219" t="s">
        <v>43</v>
      </c>
      <c r="O167" s="82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AR167" s="222" t="s">
        <v>131</v>
      </c>
      <c r="AT167" s="222" t="s">
        <v>127</v>
      </c>
      <c r="AU167" s="222" t="s">
        <v>82</v>
      </c>
      <c r="AY167" s="16" t="s">
        <v>125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6" t="s">
        <v>80</v>
      </c>
      <c r="BK167" s="223">
        <f>ROUND(I167*H167,2)</f>
        <v>0</v>
      </c>
      <c r="BL167" s="16" t="s">
        <v>131</v>
      </c>
      <c r="BM167" s="222" t="s">
        <v>349</v>
      </c>
    </row>
    <row r="168" s="1" customFormat="1" ht="16.5" customHeight="1">
      <c r="B168" s="37"/>
      <c r="C168" s="211" t="s">
        <v>243</v>
      </c>
      <c r="D168" s="211" t="s">
        <v>127</v>
      </c>
      <c r="E168" s="212" t="s">
        <v>350</v>
      </c>
      <c r="F168" s="213" t="s">
        <v>351</v>
      </c>
      <c r="G168" s="214" t="s">
        <v>205</v>
      </c>
      <c r="H168" s="215">
        <v>29.651</v>
      </c>
      <c r="I168" s="216"/>
      <c r="J168" s="217">
        <f>ROUND(I168*H168,2)</f>
        <v>0</v>
      </c>
      <c r="K168" s="213" t="s">
        <v>19</v>
      </c>
      <c r="L168" s="42"/>
      <c r="M168" s="218" t="s">
        <v>19</v>
      </c>
      <c r="N168" s="219" t="s">
        <v>43</v>
      </c>
      <c r="O168" s="82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AR168" s="222" t="s">
        <v>131</v>
      </c>
      <c r="AT168" s="222" t="s">
        <v>127</v>
      </c>
      <c r="AU168" s="222" t="s">
        <v>82</v>
      </c>
      <c r="AY168" s="16" t="s">
        <v>125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6" t="s">
        <v>80</v>
      </c>
      <c r="BK168" s="223">
        <f>ROUND(I168*H168,2)</f>
        <v>0</v>
      </c>
      <c r="BL168" s="16" t="s">
        <v>131</v>
      </c>
      <c r="BM168" s="222" t="s">
        <v>352</v>
      </c>
    </row>
    <row r="169" s="1" customFormat="1" ht="24" customHeight="1">
      <c r="B169" s="37"/>
      <c r="C169" s="211" t="s">
        <v>353</v>
      </c>
      <c r="D169" s="211" t="s">
        <v>127</v>
      </c>
      <c r="E169" s="212" t="s">
        <v>354</v>
      </c>
      <c r="F169" s="213" t="s">
        <v>355</v>
      </c>
      <c r="G169" s="214" t="s">
        <v>205</v>
      </c>
      <c r="H169" s="215">
        <v>355.81200000000001</v>
      </c>
      <c r="I169" s="216"/>
      <c r="J169" s="217">
        <f>ROUND(I169*H169,2)</f>
        <v>0</v>
      </c>
      <c r="K169" s="213" t="s">
        <v>19</v>
      </c>
      <c r="L169" s="42"/>
      <c r="M169" s="218" t="s">
        <v>19</v>
      </c>
      <c r="N169" s="219" t="s">
        <v>43</v>
      </c>
      <c r="O169" s="82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AR169" s="222" t="s">
        <v>131</v>
      </c>
      <c r="AT169" s="222" t="s">
        <v>127</v>
      </c>
      <c r="AU169" s="222" t="s">
        <v>82</v>
      </c>
      <c r="AY169" s="16" t="s">
        <v>125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80</v>
      </c>
      <c r="BK169" s="223">
        <f>ROUND(I169*H169,2)</f>
        <v>0</v>
      </c>
      <c r="BL169" s="16" t="s">
        <v>131</v>
      </c>
      <c r="BM169" s="222" t="s">
        <v>356</v>
      </c>
    </row>
    <row r="170" s="1" customFormat="1" ht="24" customHeight="1">
      <c r="B170" s="37"/>
      <c r="C170" s="211" t="s">
        <v>248</v>
      </c>
      <c r="D170" s="211" t="s">
        <v>127</v>
      </c>
      <c r="E170" s="212" t="s">
        <v>357</v>
      </c>
      <c r="F170" s="213" t="s">
        <v>358</v>
      </c>
      <c r="G170" s="214" t="s">
        <v>205</v>
      </c>
      <c r="H170" s="215">
        <v>29.651</v>
      </c>
      <c r="I170" s="216"/>
      <c r="J170" s="217">
        <f>ROUND(I170*H170,2)</f>
        <v>0</v>
      </c>
      <c r="K170" s="213" t="s">
        <v>19</v>
      </c>
      <c r="L170" s="42"/>
      <c r="M170" s="218" t="s">
        <v>19</v>
      </c>
      <c r="N170" s="219" t="s">
        <v>43</v>
      </c>
      <c r="O170" s="82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AR170" s="222" t="s">
        <v>131</v>
      </c>
      <c r="AT170" s="222" t="s">
        <v>127</v>
      </c>
      <c r="AU170" s="222" t="s">
        <v>82</v>
      </c>
      <c r="AY170" s="16" t="s">
        <v>125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6" t="s">
        <v>80</v>
      </c>
      <c r="BK170" s="223">
        <f>ROUND(I170*H170,2)</f>
        <v>0</v>
      </c>
      <c r="BL170" s="16" t="s">
        <v>131</v>
      </c>
      <c r="BM170" s="222" t="s">
        <v>359</v>
      </c>
    </row>
    <row r="171" s="11" customFormat="1" ht="22.8" customHeight="1">
      <c r="B171" s="195"/>
      <c r="C171" s="196"/>
      <c r="D171" s="197" t="s">
        <v>71</v>
      </c>
      <c r="E171" s="209" t="s">
        <v>360</v>
      </c>
      <c r="F171" s="209" t="s">
        <v>361</v>
      </c>
      <c r="G171" s="196"/>
      <c r="H171" s="196"/>
      <c r="I171" s="199"/>
      <c r="J171" s="210">
        <f>BK171</f>
        <v>0</v>
      </c>
      <c r="K171" s="196"/>
      <c r="L171" s="201"/>
      <c r="M171" s="202"/>
      <c r="N171" s="203"/>
      <c r="O171" s="203"/>
      <c r="P171" s="204">
        <f>P172</f>
        <v>0</v>
      </c>
      <c r="Q171" s="203"/>
      <c r="R171" s="204">
        <f>R172</f>
        <v>0</v>
      </c>
      <c r="S171" s="203"/>
      <c r="T171" s="205">
        <f>T172</f>
        <v>0</v>
      </c>
      <c r="AR171" s="206" t="s">
        <v>80</v>
      </c>
      <c r="AT171" s="207" t="s">
        <v>71</v>
      </c>
      <c r="AU171" s="207" t="s">
        <v>80</v>
      </c>
      <c r="AY171" s="206" t="s">
        <v>125</v>
      </c>
      <c r="BK171" s="208">
        <f>BK172</f>
        <v>0</v>
      </c>
    </row>
    <row r="172" s="1" customFormat="1" ht="24" customHeight="1">
      <c r="B172" s="37"/>
      <c r="C172" s="211" t="s">
        <v>362</v>
      </c>
      <c r="D172" s="211" t="s">
        <v>127</v>
      </c>
      <c r="E172" s="212" t="s">
        <v>363</v>
      </c>
      <c r="F172" s="213" t="s">
        <v>364</v>
      </c>
      <c r="G172" s="214" t="s">
        <v>205</v>
      </c>
      <c r="H172" s="215">
        <v>34.159999999999997</v>
      </c>
      <c r="I172" s="216"/>
      <c r="J172" s="217">
        <f>ROUND(I172*H172,2)</f>
        <v>0</v>
      </c>
      <c r="K172" s="213" t="s">
        <v>19</v>
      </c>
      <c r="L172" s="42"/>
      <c r="M172" s="218" t="s">
        <v>19</v>
      </c>
      <c r="N172" s="219" t="s">
        <v>43</v>
      </c>
      <c r="O172" s="82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AR172" s="222" t="s">
        <v>131</v>
      </c>
      <c r="AT172" s="222" t="s">
        <v>127</v>
      </c>
      <c r="AU172" s="222" t="s">
        <v>82</v>
      </c>
      <c r="AY172" s="16" t="s">
        <v>125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6" t="s">
        <v>80</v>
      </c>
      <c r="BK172" s="223">
        <f>ROUND(I172*H172,2)</f>
        <v>0</v>
      </c>
      <c r="BL172" s="16" t="s">
        <v>131</v>
      </c>
      <c r="BM172" s="222" t="s">
        <v>365</v>
      </c>
    </row>
    <row r="173" s="11" customFormat="1" ht="25.92" customHeight="1">
      <c r="B173" s="195"/>
      <c r="C173" s="196"/>
      <c r="D173" s="197" t="s">
        <v>71</v>
      </c>
      <c r="E173" s="198" t="s">
        <v>214</v>
      </c>
      <c r="F173" s="198" t="s">
        <v>366</v>
      </c>
      <c r="G173" s="196"/>
      <c r="H173" s="196"/>
      <c r="I173" s="199"/>
      <c r="J173" s="200">
        <f>BK173</f>
        <v>0</v>
      </c>
      <c r="K173" s="196"/>
      <c r="L173" s="201"/>
      <c r="M173" s="202"/>
      <c r="N173" s="203"/>
      <c r="O173" s="203"/>
      <c r="P173" s="204">
        <f>P174</f>
        <v>0</v>
      </c>
      <c r="Q173" s="203"/>
      <c r="R173" s="204">
        <f>R174</f>
        <v>0</v>
      </c>
      <c r="S173" s="203"/>
      <c r="T173" s="205">
        <f>T174</f>
        <v>0</v>
      </c>
      <c r="AR173" s="206" t="s">
        <v>134</v>
      </c>
      <c r="AT173" s="207" t="s">
        <v>71</v>
      </c>
      <c r="AU173" s="207" t="s">
        <v>72</v>
      </c>
      <c r="AY173" s="206" t="s">
        <v>125</v>
      </c>
      <c r="BK173" s="208">
        <f>BK174</f>
        <v>0</v>
      </c>
    </row>
    <row r="174" s="11" customFormat="1" ht="22.8" customHeight="1">
      <c r="B174" s="195"/>
      <c r="C174" s="196"/>
      <c r="D174" s="197" t="s">
        <v>71</v>
      </c>
      <c r="E174" s="209" t="s">
        <v>367</v>
      </c>
      <c r="F174" s="209" t="s">
        <v>368</v>
      </c>
      <c r="G174" s="196"/>
      <c r="H174" s="196"/>
      <c r="I174" s="199"/>
      <c r="J174" s="210">
        <f>BK174</f>
        <v>0</v>
      </c>
      <c r="K174" s="196"/>
      <c r="L174" s="201"/>
      <c r="M174" s="202"/>
      <c r="N174" s="203"/>
      <c r="O174" s="203"/>
      <c r="P174" s="204">
        <f>SUM(P175:P178)</f>
        <v>0</v>
      </c>
      <c r="Q174" s="203"/>
      <c r="R174" s="204">
        <f>SUM(R175:R178)</f>
        <v>0</v>
      </c>
      <c r="S174" s="203"/>
      <c r="T174" s="205">
        <f>SUM(T175:T178)</f>
        <v>0</v>
      </c>
      <c r="AR174" s="206" t="s">
        <v>134</v>
      </c>
      <c r="AT174" s="207" t="s">
        <v>71</v>
      </c>
      <c r="AU174" s="207" t="s">
        <v>80</v>
      </c>
      <c r="AY174" s="206" t="s">
        <v>125</v>
      </c>
      <c r="BK174" s="208">
        <f>SUM(BK175:BK178)</f>
        <v>0</v>
      </c>
    </row>
    <row r="175" s="1" customFormat="1" ht="16.5" customHeight="1">
      <c r="B175" s="37"/>
      <c r="C175" s="211" t="s">
        <v>251</v>
      </c>
      <c r="D175" s="211" t="s">
        <v>127</v>
      </c>
      <c r="E175" s="212" t="s">
        <v>369</v>
      </c>
      <c r="F175" s="213" t="s">
        <v>370</v>
      </c>
      <c r="G175" s="214" t="s">
        <v>140</v>
      </c>
      <c r="H175" s="215">
        <v>188.28</v>
      </c>
      <c r="I175" s="216"/>
      <c r="J175" s="217">
        <f>ROUND(I175*H175,2)</f>
        <v>0</v>
      </c>
      <c r="K175" s="213" t="s">
        <v>19</v>
      </c>
      <c r="L175" s="42"/>
      <c r="M175" s="218" t="s">
        <v>19</v>
      </c>
      <c r="N175" s="219" t="s">
        <v>43</v>
      </c>
      <c r="O175" s="82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AR175" s="222" t="s">
        <v>251</v>
      </c>
      <c r="AT175" s="222" t="s">
        <v>127</v>
      </c>
      <c r="AU175" s="222" t="s">
        <v>82</v>
      </c>
      <c r="AY175" s="16" t="s">
        <v>125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80</v>
      </c>
      <c r="BK175" s="223">
        <f>ROUND(I175*H175,2)</f>
        <v>0</v>
      </c>
      <c r="BL175" s="16" t="s">
        <v>251</v>
      </c>
      <c r="BM175" s="222" t="s">
        <v>371</v>
      </c>
    </row>
    <row r="176" s="1" customFormat="1" ht="16.5" customHeight="1">
      <c r="B176" s="37"/>
      <c r="C176" s="247" t="s">
        <v>372</v>
      </c>
      <c r="D176" s="247" t="s">
        <v>214</v>
      </c>
      <c r="E176" s="248" t="s">
        <v>373</v>
      </c>
      <c r="F176" s="249" t="s">
        <v>374</v>
      </c>
      <c r="G176" s="250" t="s">
        <v>140</v>
      </c>
      <c r="H176" s="251">
        <v>188.28</v>
      </c>
      <c r="I176" s="252"/>
      <c r="J176" s="253">
        <f>ROUND(I176*H176,2)</f>
        <v>0</v>
      </c>
      <c r="K176" s="249" t="s">
        <v>19</v>
      </c>
      <c r="L176" s="254"/>
      <c r="M176" s="255" t="s">
        <v>19</v>
      </c>
      <c r="N176" s="256" t="s">
        <v>43</v>
      </c>
      <c r="O176" s="82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AR176" s="222" t="s">
        <v>375</v>
      </c>
      <c r="AT176" s="222" t="s">
        <v>214</v>
      </c>
      <c r="AU176" s="222" t="s">
        <v>82</v>
      </c>
      <c r="AY176" s="16" t="s">
        <v>125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6" t="s">
        <v>80</v>
      </c>
      <c r="BK176" s="223">
        <f>ROUND(I176*H176,2)</f>
        <v>0</v>
      </c>
      <c r="BL176" s="16" t="s">
        <v>251</v>
      </c>
      <c r="BM176" s="222" t="s">
        <v>376</v>
      </c>
    </row>
    <row r="177" s="1" customFormat="1" ht="24" customHeight="1">
      <c r="B177" s="37"/>
      <c r="C177" s="211" t="s">
        <v>255</v>
      </c>
      <c r="D177" s="211" t="s">
        <v>127</v>
      </c>
      <c r="E177" s="212" t="s">
        <v>377</v>
      </c>
      <c r="F177" s="213" t="s">
        <v>378</v>
      </c>
      <c r="G177" s="214" t="s">
        <v>140</v>
      </c>
      <c r="H177" s="215">
        <v>188.28</v>
      </c>
      <c r="I177" s="216"/>
      <c r="J177" s="217">
        <f>ROUND(I177*H177,2)</f>
        <v>0</v>
      </c>
      <c r="K177" s="213" t="s">
        <v>19</v>
      </c>
      <c r="L177" s="42"/>
      <c r="M177" s="218" t="s">
        <v>19</v>
      </c>
      <c r="N177" s="219" t="s">
        <v>43</v>
      </c>
      <c r="O177" s="82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AR177" s="222" t="s">
        <v>251</v>
      </c>
      <c r="AT177" s="222" t="s">
        <v>127</v>
      </c>
      <c r="AU177" s="222" t="s">
        <v>82</v>
      </c>
      <c r="AY177" s="16" t="s">
        <v>125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80</v>
      </c>
      <c r="BK177" s="223">
        <f>ROUND(I177*H177,2)</f>
        <v>0</v>
      </c>
      <c r="BL177" s="16" t="s">
        <v>251</v>
      </c>
      <c r="BM177" s="222" t="s">
        <v>379</v>
      </c>
    </row>
    <row r="178" s="1" customFormat="1" ht="16.5" customHeight="1">
      <c r="B178" s="37"/>
      <c r="C178" s="247" t="s">
        <v>380</v>
      </c>
      <c r="D178" s="247" t="s">
        <v>214</v>
      </c>
      <c r="E178" s="248" t="s">
        <v>381</v>
      </c>
      <c r="F178" s="249" t="s">
        <v>382</v>
      </c>
      <c r="G178" s="250" t="s">
        <v>140</v>
      </c>
      <c r="H178" s="251">
        <v>188.28</v>
      </c>
      <c r="I178" s="252"/>
      <c r="J178" s="253">
        <f>ROUND(I178*H178,2)</f>
        <v>0</v>
      </c>
      <c r="K178" s="249" t="s">
        <v>19</v>
      </c>
      <c r="L178" s="254"/>
      <c r="M178" s="255" t="s">
        <v>19</v>
      </c>
      <c r="N178" s="256" t="s">
        <v>43</v>
      </c>
      <c r="O178" s="82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AR178" s="222" t="s">
        <v>375</v>
      </c>
      <c r="AT178" s="222" t="s">
        <v>214</v>
      </c>
      <c r="AU178" s="222" t="s">
        <v>82</v>
      </c>
      <c r="AY178" s="16" t="s">
        <v>125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6" t="s">
        <v>80</v>
      </c>
      <c r="BK178" s="223">
        <f>ROUND(I178*H178,2)</f>
        <v>0</v>
      </c>
      <c r="BL178" s="16" t="s">
        <v>251</v>
      </c>
      <c r="BM178" s="222" t="s">
        <v>383</v>
      </c>
    </row>
    <row r="179" s="11" customFormat="1" ht="25.92" customHeight="1">
      <c r="B179" s="195"/>
      <c r="C179" s="196"/>
      <c r="D179" s="197" t="s">
        <v>71</v>
      </c>
      <c r="E179" s="198" t="s">
        <v>384</v>
      </c>
      <c r="F179" s="198" t="s">
        <v>385</v>
      </c>
      <c r="G179" s="196"/>
      <c r="H179" s="196"/>
      <c r="I179" s="199"/>
      <c r="J179" s="200">
        <f>BK179</f>
        <v>0</v>
      </c>
      <c r="K179" s="196"/>
      <c r="L179" s="201"/>
      <c r="M179" s="202"/>
      <c r="N179" s="203"/>
      <c r="O179" s="203"/>
      <c r="P179" s="204">
        <f>P180</f>
        <v>0</v>
      </c>
      <c r="Q179" s="203"/>
      <c r="R179" s="204">
        <f>R180</f>
        <v>0</v>
      </c>
      <c r="S179" s="203"/>
      <c r="T179" s="205">
        <f>T180</f>
        <v>0</v>
      </c>
      <c r="AR179" s="206" t="s">
        <v>131</v>
      </c>
      <c r="AT179" s="207" t="s">
        <v>71</v>
      </c>
      <c r="AU179" s="207" t="s">
        <v>72</v>
      </c>
      <c r="AY179" s="206" t="s">
        <v>125</v>
      </c>
      <c r="BK179" s="208">
        <f>BK180</f>
        <v>0</v>
      </c>
    </row>
    <row r="180" s="11" customFormat="1" ht="22.8" customHeight="1">
      <c r="B180" s="195"/>
      <c r="C180" s="196"/>
      <c r="D180" s="197" t="s">
        <v>71</v>
      </c>
      <c r="E180" s="209" t="s">
        <v>386</v>
      </c>
      <c r="F180" s="209" t="s">
        <v>385</v>
      </c>
      <c r="G180" s="196"/>
      <c r="H180" s="196"/>
      <c r="I180" s="199"/>
      <c r="J180" s="210">
        <f>BK180</f>
        <v>0</v>
      </c>
      <c r="K180" s="196"/>
      <c r="L180" s="201"/>
      <c r="M180" s="202"/>
      <c r="N180" s="203"/>
      <c r="O180" s="203"/>
      <c r="P180" s="204">
        <f>P181</f>
        <v>0</v>
      </c>
      <c r="Q180" s="203"/>
      <c r="R180" s="204">
        <f>R181</f>
        <v>0</v>
      </c>
      <c r="S180" s="203"/>
      <c r="T180" s="205">
        <f>T181</f>
        <v>0</v>
      </c>
      <c r="AR180" s="206" t="s">
        <v>80</v>
      </c>
      <c r="AT180" s="207" t="s">
        <v>71</v>
      </c>
      <c r="AU180" s="207" t="s">
        <v>80</v>
      </c>
      <c r="AY180" s="206" t="s">
        <v>125</v>
      </c>
      <c r="BK180" s="208">
        <f>BK181</f>
        <v>0</v>
      </c>
    </row>
    <row r="181" s="1" customFormat="1" ht="16.5" customHeight="1">
      <c r="B181" s="37"/>
      <c r="C181" s="211" t="s">
        <v>258</v>
      </c>
      <c r="D181" s="211" t="s">
        <v>127</v>
      </c>
      <c r="E181" s="212" t="s">
        <v>387</v>
      </c>
      <c r="F181" s="213" t="s">
        <v>388</v>
      </c>
      <c r="G181" s="214" t="s">
        <v>140</v>
      </c>
      <c r="H181" s="215">
        <v>188.28</v>
      </c>
      <c r="I181" s="216"/>
      <c r="J181" s="217">
        <f>ROUND(I181*H181,2)</f>
        <v>0</v>
      </c>
      <c r="K181" s="213" t="s">
        <v>19</v>
      </c>
      <c r="L181" s="42"/>
      <c r="M181" s="257" t="s">
        <v>19</v>
      </c>
      <c r="N181" s="258" t="s">
        <v>43</v>
      </c>
      <c r="O181" s="259"/>
      <c r="P181" s="260">
        <f>O181*H181</f>
        <v>0</v>
      </c>
      <c r="Q181" s="260">
        <v>0</v>
      </c>
      <c r="R181" s="260">
        <f>Q181*H181</f>
        <v>0</v>
      </c>
      <c r="S181" s="260">
        <v>0</v>
      </c>
      <c r="T181" s="261">
        <f>S181*H181</f>
        <v>0</v>
      </c>
      <c r="AR181" s="222" t="s">
        <v>131</v>
      </c>
      <c r="AT181" s="222" t="s">
        <v>127</v>
      </c>
      <c r="AU181" s="222" t="s">
        <v>82</v>
      </c>
      <c r="AY181" s="16" t="s">
        <v>125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80</v>
      </c>
      <c r="BK181" s="223">
        <f>ROUND(I181*H181,2)</f>
        <v>0</v>
      </c>
      <c r="BL181" s="16" t="s">
        <v>131</v>
      </c>
      <c r="BM181" s="222" t="s">
        <v>389</v>
      </c>
    </row>
    <row r="182" s="1" customFormat="1" ht="6.96" customHeight="1">
      <c r="B182" s="57"/>
      <c r="C182" s="58"/>
      <c r="D182" s="58"/>
      <c r="E182" s="58"/>
      <c r="F182" s="58"/>
      <c r="G182" s="58"/>
      <c r="H182" s="58"/>
      <c r="I182" s="161"/>
      <c r="J182" s="58"/>
      <c r="K182" s="58"/>
      <c r="L182" s="42"/>
    </row>
  </sheetData>
  <sheetProtection sheet="1" autoFilter="0" formatColumns="0" formatRows="0" objects="1" scenarios="1" spinCount="100000" saltValue="qc5jrmEtbHE2ZVmUtHF/2L7r8k/gnAEjfGvPhsKTEtHO2rrPEgdFVFhfMuC9s33vVj7VN+G7oojyr62KRpfLVw==" hashValue="DK981Yx6Q/1AroNUmTkJXbrOoH9lu1JcbKrIAyetMG3rP774mnrFYLNBF1r+gA1S4kPhuN9QHUcNmKA1vuZNCg==" algorithmName="SHA-512" password="CC35"/>
  <autoFilter ref="C89:K18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85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82</v>
      </c>
    </row>
    <row r="4" ht="24.96" customHeight="1">
      <c r="B4" s="19"/>
      <c r="D4" s="131" t="s">
        <v>92</v>
      </c>
      <c r="L4" s="19"/>
      <c r="M4" s="132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3" t="s">
        <v>16</v>
      </c>
      <c r="L6" s="19"/>
    </row>
    <row r="7" ht="16.5" customHeight="1">
      <c r="B7" s="19"/>
      <c r="E7" s="134" t="str">
        <f>'Rekapitulace stavby'!K6</f>
        <v>Dostavba kanalizace v místní části Malá Bělá, neuznatelné náklady</v>
      </c>
      <c r="F7" s="133"/>
      <c r="G7" s="133"/>
      <c r="H7" s="133"/>
      <c r="L7" s="19"/>
    </row>
    <row r="8" s="1" customFormat="1" ht="12" customHeight="1">
      <c r="B8" s="42"/>
      <c r="D8" s="133" t="s">
        <v>93</v>
      </c>
      <c r="I8" s="135"/>
      <c r="L8" s="42"/>
    </row>
    <row r="9" s="1" customFormat="1" ht="36.96" customHeight="1">
      <c r="B9" s="42"/>
      <c r="E9" s="136" t="s">
        <v>390</v>
      </c>
      <c r="F9" s="1"/>
      <c r="G9" s="1"/>
      <c r="H9" s="1"/>
      <c r="I9" s="135"/>
      <c r="L9" s="42"/>
    </row>
    <row r="10" s="1" customFormat="1">
      <c r="B10" s="42"/>
      <c r="I10" s="135"/>
      <c r="L10" s="42"/>
    </row>
    <row r="11" s="1" customFormat="1" ht="12" customHeight="1">
      <c r="B11" s="42"/>
      <c r="D11" s="133" t="s">
        <v>18</v>
      </c>
      <c r="F11" s="137" t="s">
        <v>19</v>
      </c>
      <c r="I11" s="138" t="s">
        <v>20</v>
      </c>
      <c r="J11" s="137" t="s">
        <v>19</v>
      </c>
      <c r="L11" s="42"/>
    </row>
    <row r="12" s="1" customFormat="1" ht="12" customHeight="1">
      <c r="B12" s="42"/>
      <c r="D12" s="133" t="s">
        <v>21</v>
      </c>
      <c r="F12" s="137" t="s">
        <v>35</v>
      </c>
      <c r="I12" s="138" t="s">
        <v>23</v>
      </c>
      <c r="J12" s="139" t="str">
        <f>'Rekapitulace stavby'!AN8</f>
        <v>18. 3. 2019</v>
      </c>
      <c r="L12" s="42"/>
    </row>
    <row r="13" s="1" customFormat="1" ht="10.8" customHeight="1">
      <c r="B13" s="42"/>
      <c r="I13" s="135"/>
      <c r="L13" s="42"/>
    </row>
    <row r="14" s="1" customFormat="1" ht="12" customHeight="1">
      <c r="B14" s="42"/>
      <c r="D14" s="133" t="s">
        <v>25</v>
      </c>
      <c r="I14" s="138" t="s">
        <v>26</v>
      </c>
      <c r="J14" s="137" t="s">
        <v>19</v>
      </c>
      <c r="L14" s="42"/>
    </row>
    <row r="15" s="1" customFormat="1" ht="18" customHeight="1">
      <c r="B15" s="42"/>
      <c r="E15" s="137" t="s">
        <v>27</v>
      </c>
      <c r="I15" s="138" t="s">
        <v>28</v>
      </c>
      <c r="J15" s="137" t="s">
        <v>19</v>
      </c>
      <c r="L15" s="42"/>
    </row>
    <row r="16" s="1" customFormat="1" ht="6.96" customHeight="1">
      <c r="B16" s="42"/>
      <c r="I16" s="135"/>
      <c r="L16" s="42"/>
    </row>
    <row r="17" s="1" customFormat="1" ht="12" customHeight="1">
      <c r="B17" s="42"/>
      <c r="D17" s="133" t="s">
        <v>29</v>
      </c>
      <c r="I17" s="138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7"/>
      <c r="G18" s="137"/>
      <c r="H18" s="137"/>
      <c r="I18" s="138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5"/>
      <c r="L19" s="42"/>
    </row>
    <row r="20" s="1" customFormat="1" ht="12" customHeight="1">
      <c r="B20" s="42"/>
      <c r="D20" s="133" t="s">
        <v>31</v>
      </c>
      <c r="I20" s="138" t="s">
        <v>26</v>
      </c>
      <c r="J20" s="137" t="str">
        <f>IF('Rekapitulace stavby'!AN16="","",'Rekapitulace stavby'!AN16)</f>
        <v/>
      </c>
      <c r="L20" s="42"/>
    </row>
    <row r="21" s="1" customFormat="1" ht="18" customHeight="1">
      <c r="B21" s="42"/>
      <c r="E21" s="137" t="str">
        <f>IF('Rekapitulace stavby'!E17="","",'Rekapitulace stavby'!E17)</f>
        <v>VIS, a.s.</v>
      </c>
      <c r="I21" s="138" t="s">
        <v>28</v>
      </c>
      <c r="J21" s="137" t="str">
        <f>IF('Rekapitulace stavby'!AN17="","",'Rekapitulace stavby'!AN17)</f>
        <v/>
      </c>
      <c r="L21" s="42"/>
    </row>
    <row r="22" s="1" customFormat="1" ht="6.96" customHeight="1">
      <c r="B22" s="42"/>
      <c r="I22" s="135"/>
      <c r="L22" s="42"/>
    </row>
    <row r="23" s="1" customFormat="1" ht="12" customHeight="1">
      <c r="B23" s="42"/>
      <c r="D23" s="133" t="s">
        <v>34</v>
      </c>
      <c r="I23" s="138" t="s">
        <v>26</v>
      </c>
      <c r="J23" s="137" t="str">
        <f>IF('Rekapitulace stavby'!AN19="","",'Rekapitulace stavby'!AN19)</f>
        <v/>
      </c>
      <c r="L23" s="42"/>
    </row>
    <row r="24" s="1" customFormat="1" ht="18" customHeight="1">
      <c r="B24" s="42"/>
      <c r="E24" s="137" t="str">
        <f>IF('Rekapitulace stavby'!E20="","",'Rekapitulace stavby'!E20)</f>
        <v xml:space="preserve"> </v>
      </c>
      <c r="I24" s="138" t="s">
        <v>28</v>
      </c>
      <c r="J24" s="137" t="str">
        <f>IF('Rekapitulace stavby'!AN20="","",'Rekapitulace stavby'!AN20)</f>
        <v/>
      </c>
      <c r="L24" s="42"/>
    </row>
    <row r="25" s="1" customFormat="1" ht="6.96" customHeight="1">
      <c r="B25" s="42"/>
      <c r="I25" s="135"/>
      <c r="L25" s="42"/>
    </row>
    <row r="26" s="1" customFormat="1" ht="12" customHeight="1">
      <c r="B26" s="42"/>
      <c r="D26" s="133" t="s">
        <v>36</v>
      </c>
      <c r="I26" s="135"/>
      <c r="L26" s="42"/>
    </row>
    <row r="27" s="7" customFormat="1" ht="16.5" customHeight="1">
      <c r="B27" s="140"/>
      <c r="E27" s="141" t="s">
        <v>19</v>
      </c>
      <c r="F27" s="141"/>
      <c r="G27" s="141"/>
      <c r="H27" s="141"/>
      <c r="I27" s="142"/>
      <c r="L27" s="140"/>
    </row>
    <row r="28" s="1" customFormat="1" ht="6.96" customHeight="1">
      <c r="B28" s="42"/>
      <c r="I28" s="135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3"/>
      <c r="J29" s="74"/>
      <c r="K29" s="74"/>
      <c r="L29" s="42"/>
    </row>
    <row r="30" s="1" customFormat="1" ht="25.44" customHeight="1">
      <c r="B30" s="42"/>
      <c r="D30" s="144" t="s">
        <v>38</v>
      </c>
      <c r="I30" s="135"/>
      <c r="J30" s="145">
        <f>ROUND(J83, 2)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3"/>
      <c r="J31" s="74"/>
      <c r="K31" s="74"/>
      <c r="L31" s="42"/>
    </row>
    <row r="32" s="1" customFormat="1" ht="14.4" customHeight="1">
      <c r="B32" s="42"/>
      <c r="F32" s="146" t="s">
        <v>40</v>
      </c>
      <c r="I32" s="147" t="s">
        <v>39</v>
      </c>
      <c r="J32" s="146" t="s">
        <v>41</v>
      </c>
      <c r="L32" s="42"/>
    </row>
    <row r="33" s="1" customFormat="1" ht="14.4" customHeight="1">
      <c r="B33" s="42"/>
      <c r="D33" s="148" t="s">
        <v>42</v>
      </c>
      <c r="E33" s="133" t="s">
        <v>43</v>
      </c>
      <c r="F33" s="149">
        <f>ROUND((SUM(BE83:BE94)),  2)</f>
        <v>0</v>
      </c>
      <c r="I33" s="150">
        <v>0.20999999999999999</v>
      </c>
      <c r="J33" s="149">
        <f>ROUND(((SUM(BE83:BE94))*I33),  2)</f>
        <v>0</v>
      </c>
      <c r="L33" s="42"/>
    </row>
    <row r="34" s="1" customFormat="1" ht="14.4" customHeight="1">
      <c r="B34" s="42"/>
      <c r="E34" s="133" t="s">
        <v>44</v>
      </c>
      <c r="F34" s="149">
        <f>ROUND((SUM(BF83:BF94)),  2)</f>
        <v>0</v>
      </c>
      <c r="I34" s="150">
        <v>0.14999999999999999</v>
      </c>
      <c r="J34" s="149">
        <f>ROUND(((SUM(BF83:BF94))*I34),  2)</f>
        <v>0</v>
      </c>
      <c r="L34" s="42"/>
    </row>
    <row r="35" hidden="1" s="1" customFormat="1" ht="14.4" customHeight="1">
      <c r="B35" s="42"/>
      <c r="E35" s="133" t="s">
        <v>45</v>
      </c>
      <c r="F35" s="149">
        <f>ROUND((SUM(BG83:BG94)),  2)</f>
        <v>0</v>
      </c>
      <c r="I35" s="150">
        <v>0.20999999999999999</v>
      </c>
      <c r="J35" s="149">
        <f>0</f>
        <v>0</v>
      </c>
      <c r="L35" s="42"/>
    </row>
    <row r="36" hidden="1" s="1" customFormat="1" ht="14.4" customHeight="1">
      <c r="B36" s="42"/>
      <c r="E36" s="133" t="s">
        <v>46</v>
      </c>
      <c r="F36" s="149">
        <f>ROUND((SUM(BH83:BH94)),  2)</f>
        <v>0</v>
      </c>
      <c r="I36" s="150">
        <v>0.14999999999999999</v>
      </c>
      <c r="J36" s="149">
        <f>0</f>
        <v>0</v>
      </c>
      <c r="L36" s="42"/>
    </row>
    <row r="37" hidden="1" s="1" customFormat="1" ht="14.4" customHeight="1">
      <c r="B37" s="42"/>
      <c r="E37" s="133" t="s">
        <v>47</v>
      </c>
      <c r="F37" s="149">
        <f>ROUND((SUM(BI83:BI94)),  2)</f>
        <v>0</v>
      </c>
      <c r="I37" s="150">
        <v>0</v>
      </c>
      <c r="J37" s="149">
        <f>0</f>
        <v>0</v>
      </c>
      <c r="L37" s="42"/>
    </row>
    <row r="38" s="1" customFormat="1" ht="6.96" customHeight="1">
      <c r="B38" s="42"/>
      <c r="I38" s="135"/>
      <c r="L38" s="42"/>
    </row>
    <row r="39" s="1" customFormat="1" ht="25.44" customHeight="1">
      <c r="B39" s="42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6"/>
      <c r="J39" s="157">
        <f>SUM(J30:J37)</f>
        <v>0</v>
      </c>
      <c r="K39" s="158"/>
      <c r="L39" s="42"/>
    </row>
    <row r="40" s="1" customFormat="1" ht="14.4" customHeight="1"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42"/>
    </row>
    <row r="44" s="1" customFormat="1" ht="6.96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42"/>
    </row>
    <row r="45" s="1" customFormat="1" ht="24.96" customHeight="1">
      <c r="B45" s="37"/>
      <c r="C45" s="22" t="s">
        <v>95</v>
      </c>
      <c r="D45" s="38"/>
      <c r="E45" s="38"/>
      <c r="F45" s="38"/>
      <c r="G45" s="38"/>
      <c r="H45" s="38"/>
      <c r="I45" s="135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5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5"/>
      <c r="J47" s="38"/>
      <c r="K47" s="38"/>
      <c r="L47" s="42"/>
    </row>
    <row r="48" s="1" customFormat="1" ht="16.5" customHeight="1">
      <c r="B48" s="37"/>
      <c r="C48" s="38"/>
      <c r="D48" s="38"/>
      <c r="E48" s="165" t="str">
        <f>E7</f>
        <v>Dostavba kanalizace v místní části Malá Bělá, neuznatelné náklady</v>
      </c>
      <c r="F48" s="31"/>
      <c r="G48" s="31"/>
      <c r="H48" s="31"/>
      <c r="I48" s="135"/>
      <c r="J48" s="38"/>
      <c r="K48" s="38"/>
      <c r="L48" s="42"/>
    </row>
    <row r="49" s="1" customFormat="1" ht="12" customHeight="1">
      <c r="B49" s="37"/>
      <c r="C49" s="31" t="s">
        <v>93</v>
      </c>
      <c r="D49" s="38"/>
      <c r="E49" s="38"/>
      <c r="F49" s="38"/>
      <c r="G49" s="38"/>
      <c r="H49" s="38"/>
      <c r="I49" s="135"/>
      <c r="J49" s="38"/>
      <c r="K49" s="38"/>
      <c r="L49" s="42"/>
    </row>
    <row r="50" s="1" customFormat="1" ht="16.5" customHeight="1">
      <c r="B50" s="37"/>
      <c r="C50" s="38"/>
      <c r="D50" s="38"/>
      <c r="E50" s="67" t="str">
        <f>E9</f>
        <v>02 - SO 09 - Oprava komunikace SÚS</v>
      </c>
      <c r="F50" s="38"/>
      <c r="G50" s="38"/>
      <c r="H50" s="38"/>
      <c r="I50" s="135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5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 xml:space="preserve"> </v>
      </c>
      <c r="G52" s="38"/>
      <c r="H52" s="38"/>
      <c r="I52" s="138" t="s">
        <v>23</v>
      </c>
      <c r="J52" s="70" t="str">
        <f>IF(J12="","",J12)</f>
        <v>18. 3. 2019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5"/>
      <c r="J53" s="38"/>
      <c r="K53" s="38"/>
      <c r="L53" s="42"/>
    </row>
    <row r="54" s="1" customFormat="1" ht="15.15" customHeight="1">
      <c r="B54" s="37"/>
      <c r="C54" s="31" t="s">
        <v>25</v>
      </c>
      <c r="D54" s="38"/>
      <c r="E54" s="38"/>
      <c r="F54" s="26" t="str">
        <f>E15</f>
        <v>Město Bakov nad Jizerou</v>
      </c>
      <c r="G54" s="38"/>
      <c r="H54" s="38"/>
      <c r="I54" s="138" t="s">
        <v>31</v>
      </c>
      <c r="J54" s="35" t="str">
        <f>E21</f>
        <v>VIS, a.s.</v>
      </c>
      <c r="K54" s="38"/>
      <c r="L54" s="42"/>
    </row>
    <row r="55" s="1" customFormat="1" ht="15.1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8" t="s">
        <v>34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5"/>
      <c r="J56" s="38"/>
      <c r="K56" s="38"/>
      <c r="L56" s="42"/>
    </row>
    <row r="57" s="1" customFormat="1" ht="29.28" customHeight="1">
      <c r="B57" s="37"/>
      <c r="C57" s="166" t="s">
        <v>96</v>
      </c>
      <c r="D57" s="167"/>
      <c r="E57" s="167"/>
      <c r="F57" s="167"/>
      <c r="G57" s="167"/>
      <c r="H57" s="167"/>
      <c r="I57" s="168"/>
      <c r="J57" s="169" t="s">
        <v>97</v>
      </c>
      <c r="K57" s="167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5"/>
      <c r="J58" s="38"/>
      <c r="K58" s="38"/>
      <c r="L58" s="42"/>
    </row>
    <row r="59" s="1" customFormat="1" ht="22.8" customHeight="1">
      <c r="B59" s="37"/>
      <c r="C59" s="170" t="s">
        <v>70</v>
      </c>
      <c r="D59" s="38"/>
      <c r="E59" s="38"/>
      <c r="F59" s="38"/>
      <c r="G59" s="38"/>
      <c r="H59" s="38"/>
      <c r="I59" s="135"/>
      <c r="J59" s="100">
        <f>J83</f>
        <v>0</v>
      </c>
      <c r="K59" s="38"/>
      <c r="L59" s="42"/>
      <c r="AU59" s="16" t="s">
        <v>98</v>
      </c>
    </row>
    <row r="60" s="8" customFormat="1" ht="24.96" customHeight="1">
      <c r="B60" s="171"/>
      <c r="C60" s="172"/>
      <c r="D60" s="173" t="s">
        <v>99</v>
      </c>
      <c r="E60" s="174"/>
      <c r="F60" s="174"/>
      <c r="G60" s="174"/>
      <c r="H60" s="174"/>
      <c r="I60" s="175"/>
      <c r="J60" s="176">
        <f>J84</f>
        <v>0</v>
      </c>
      <c r="K60" s="172"/>
      <c r="L60" s="177"/>
    </row>
    <row r="61" s="9" customFormat="1" ht="19.92" customHeight="1">
      <c r="B61" s="178"/>
      <c r="C61" s="179"/>
      <c r="D61" s="180" t="s">
        <v>100</v>
      </c>
      <c r="E61" s="181"/>
      <c r="F61" s="181"/>
      <c r="G61" s="181"/>
      <c r="H61" s="181"/>
      <c r="I61" s="182"/>
      <c r="J61" s="183">
        <f>J85</f>
        <v>0</v>
      </c>
      <c r="K61" s="179"/>
      <c r="L61" s="184"/>
    </row>
    <row r="62" s="9" customFormat="1" ht="19.92" customHeight="1">
      <c r="B62" s="178"/>
      <c r="C62" s="179"/>
      <c r="D62" s="180" t="s">
        <v>102</v>
      </c>
      <c r="E62" s="181"/>
      <c r="F62" s="181"/>
      <c r="G62" s="181"/>
      <c r="H62" s="181"/>
      <c r="I62" s="182"/>
      <c r="J62" s="183">
        <f>J87</f>
        <v>0</v>
      </c>
      <c r="K62" s="179"/>
      <c r="L62" s="184"/>
    </row>
    <row r="63" s="9" customFormat="1" ht="19.92" customHeight="1">
      <c r="B63" s="178"/>
      <c r="C63" s="179"/>
      <c r="D63" s="180" t="s">
        <v>104</v>
      </c>
      <c r="E63" s="181"/>
      <c r="F63" s="181"/>
      <c r="G63" s="181"/>
      <c r="H63" s="181"/>
      <c r="I63" s="182"/>
      <c r="J63" s="183">
        <f>J89</f>
        <v>0</v>
      </c>
      <c r="K63" s="179"/>
      <c r="L63" s="184"/>
    </row>
    <row r="64" s="1" customFormat="1" ht="21.84" customHeight="1">
      <c r="B64" s="37"/>
      <c r="C64" s="38"/>
      <c r="D64" s="38"/>
      <c r="E64" s="38"/>
      <c r="F64" s="38"/>
      <c r="G64" s="38"/>
      <c r="H64" s="38"/>
      <c r="I64" s="135"/>
      <c r="J64" s="38"/>
      <c r="K64" s="38"/>
      <c r="L64" s="42"/>
    </row>
    <row r="65" s="1" customFormat="1" ht="6.96" customHeight="1">
      <c r="B65" s="57"/>
      <c r="C65" s="58"/>
      <c r="D65" s="58"/>
      <c r="E65" s="58"/>
      <c r="F65" s="58"/>
      <c r="G65" s="58"/>
      <c r="H65" s="58"/>
      <c r="I65" s="161"/>
      <c r="J65" s="58"/>
      <c r="K65" s="58"/>
      <c r="L65" s="42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64"/>
      <c r="J69" s="60"/>
      <c r="K69" s="60"/>
      <c r="L69" s="42"/>
    </row>
    <row r="70" s="1" customFormat="1" ht="24.96" customHeight="1">
      <c r="B70" s="37"/>
      <c r="C70" s="22" t="s">
        <v>110</v>
      </c>
      <c r="D70" s="38"/>
      <c r="E70" s="38"/>
      <c r="F70" s="38"/>
      <c r="G70" s="38"/>
      <c r="H70" s="38"/>
      <c r="I70" s="135"/>
      <c r="J70" s="38"/>
      <c r="K70" s="38"/>
      <c r="L70" s="42"/>
    </row>
    <row r="71" s="1" customFormat="1" ht="6.96" customHeight="1">
      <c r="B71" s="37"/>
      <c r="C71" s="38"/>
      <c r="D71" s="38"/>
      <c r="E71" s="38"/>
      <c r="F71" s="38"/>
      <c r="G71" s="38"/>
      <c r="H71" s="38"/>
      <c r="I71" s="135"/>
      <c r="J71" s="38"/>
      <c r="K71" s="38"/>
      <c r="L71" s="42"/>
    </row>
    <row r="72" s="1" customFormat="1" ht="12" customHeight="1">
      <c r="B72" s="37"/>
      <c r="C72" s="31" t="s">
        <v>16</v>
      </c>
      <c r="D72" s="38"/>
      <c r="E72" s="38"/>
      <c r="F72" s="38"/>
      <c r="G72" s="38"/>
      <c r="H72" s="38"/>
      <c r="I72" s="135"/>
      <c r="J72" s="38"/>
      <c r="K72" s="38"/>
      <c r="L72" s="42"/>
    </row>
    <row r="73" s="1" customFormat="1" ht="16.5" customHeight="1">
      <c r="B73" s="37"/>
      <c r="C73" s="38"/>
      <c r="D73" s="38"/>
      <c r="E73" s="165" t="str">
        <f>E7</f>
        <v>Dostavba kanalizace v místní části Malá Bělá, neuznatelné náklady</v>
      </c>
      <c r="F73" s="31"/>
      <c r="G73" s="31"/>
      <c r="H73" s="31"/>
      <c r="I73" s="135"/>
      <c r="J73" s="38"/>
      <c r="K73" s="38"/>
      <c r="L73" s="42"/>
    </row>
    <row r="74" s="1" customFormat="1" ht="12" customHeight="1">
      <c r="B74" s="37"/>
      <c r="C74" s="31" t="s">
        <v>93</v>
      </c>
      <c r="D74" s="38"/>
      <c r="E74" s="38"/>
      <c r="F74" s="38"/>
      <c r="G74" s="38"/>
      <c r="H74" s="38"/>
      <c r="I74" s="135"/>
      <c r="J74" s="38"/>
      <c r="K74" s="38"/>
      <c r="L74" s="42"/>
    </row>
    <row r="75" s="1" customFormat="1" ht="16.5" customHeight="1">
      <c r="B75" s="37"/>
      <c r="C75" s="38"/>
      <c r="D75" s="38"/>
      <c r="E75" s="67" t="str">
        <f>E9</f>
        <v>02 - SO 09 - Oprava komunikace SÚS</v>
      </c>
      <c r="F75" s="38"/>
      <c r="G75" s="38"/>
      <c r="H75" s="38"/>
      <c r="I75" s="135"/>
      <c r="J75" s="38"/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35"/>
      <c r="J76" s="38"/>
      <c r="K76" s="38"/>
      <c r="L76" s="42"/>
    </row>
    <row r="77" s="1" customFormat="1" ht="12" customHeight="1">
      <c r="B77" s="37"/>
      <c r="C77" s="31" t="s">
        <v>21</v>
      </c>
      <c r="D77" s="38"/>
      <c r="E77" s="38"/>
      <c r="F77" s="26" t="str">
        <f>F12</f>
        <v xml:space="preserve"> </v>
      </c>
      <c r="G77" s="38"/>
      <c r="H77" s="38"/>
      <c r="I77" s="138" t="s">
        <v>23</v>
      </c>
      <c r="J77" s="70" t="str">
        <f>IF(J12="","",J12)</f>
        <v>18. 3. 2019</v>
      </c>
      <c r="K77" s="38"/>
      <c r="L77" s="42"/>
    </row>
    <row r="78" s="1" customFormat="1" ht="6.96" customHeight="1">
      <c r="B78" s="37"/>
      <c r="C78" s="38"/>
      <c r="D78" s="38"/>
      <c r="E78" s="38"/>
      <c r="F78" s="38"/>
      <c r="G78" s="38"/>
      <c r="H78" s="38"/>
      <c r="I78" s="135"/>
      <c r="J78" s="38"/>
      <c r="K78" s="38"/>
      <c r="L78" s="42"/>
    </row>
    <row r="79" s="1" customFormat="1" ht="15.15" customHeight="1">
      <c r="B79" s="37"/>
      <c r="C79" s="31" t="s">
        <v>25</v>
      </c>
      <c r="D79" s="38"/>
      <c r="E79" s="38"/>
      <c r="F79" s="26" t="str">
        <f>E15</f>
        <v>Město Bakov nad Jizerou</v>
      </c>
      <c r="G79" s="38"/>
      <c r="H79" s="38"/>
      <c r="I79" s="138" t="s">
        <v>31</v>
      </c>
      <c r="J79" s="35" t="str">
        <f>E21</f>
        <v>VIS, a.s.</v>
      </c>
      <c r="K79" s="38"/>
      <c r="L79" s="42"/>
    </row>
    <row r="80" s="1" customFormat="1" ht="15.15" customHeight="1">
      <c r="B80" s="37"/>
      <c r="C80" s="31" t="s">
        <v>29</v>
      </c>
      <c r="D80" s="38"/>
      <c r="E80" s="38"/>
      <c r="F80" s="26" t="str">
        <f>IF(E18="","",E18)</f>
        <v>Vyplň údaj</v>
      </c>
      <c r="G80" s="38"/>
      <c r="H80" s="38"/>
      <c r="I80" s="138" t="s">
        <v>34</v>
      </c>
      <c r="J80" s="35" t="str">
        <f>E24</f>
        <v xml:space="preserve"> </v>
      </c>
      <c r="K80" s="38"/>
      <c r="L80" s="42"/>
    </row>
    <row r="81" s="1" customFormat="1" ht="10.32" customHeight="1">
      <c r="B81" s="37"/>
      <c r="C81" s="38"/>
      <c r="D81" s="38"/>
      <c r="E81" s="38"/>
      <c r="F81" s="38"/>
      <c r="G81" s="38"/>
      <c r="H81" s="38"/>
      <c r="I81" s="135"/>
      <c r="J81" s="38"/>
      <c r="K81" s="38"/>
      <c r="L81" s="42"/>
    </row>
    <row r="82" s="10" customFormat="1" ht="29.28" customHeight="1">
      <c r="B82" s="185"/>
      <c r="C82" s="186" t="s">
        <v>111</v>
      </c>
      <c r="D82" s="187" t="s">
        <v>57</v>
      </c>
      <c r="E82" s="187" t="s">
        <v>53</v>
      </c>
      <c r="F82" s="187" t="s">
        <v>54</v>
      </c>
      <c r="G82" s="187" t="s">
        <v>112</v>
      </c>
      <c r="H82" s="187" t="s">
        <v>113</v>
      </c>
      <c r="I82" s="188" t="s">
        <v>114</v>
      </c>
      <c r="J82" s="187" t="s">
        <v>97</v>
      </c>
      <c r="K82" s="189" t="s">
        <v>115</v>
      </c>
      <c r="L82" s="190"/>
      <c r="M82" s="90" t="s">
        <v>19</v>
      </c>
      <c r="N82" s="91" t="s">
        <v>42</v>
      </c>
      <c r="O82" s="91" t="s">
        <v>116</v>
      </c>
      <c r="P82" s="91" t="s">
        <v>117</v>
      </c>
      <c r="Q82" s="91" t="s">
        <v>118</v>
      </c>
      <c r="R82" s="91" t="s">
        <v>119</v>
      </c>
      <c r="S82" s="91" t="s">
        <v>120</v>
      </c>
      <c r="T82" s="92" t="s">
        <v>121</v>
      </c>
    </row>
    <row r="83" s="1" customFormat="1" ht="22.8" customHeight="1">
      <c r="B83" s="37"/>
      <c r="C83" s="97" t="s">
        <v>122</v>
      </c>
      <c r="D83" s="38"/>
      <c r="E83" s="38"/>
      <c r="F83" s="38"/>
      <c r="G83" s="38"/>
      <c r="H83" s="38"/>
      <c r="I83" s="135"/>
      <c r="J83" s="191">
        <f>BK83</f>
        <v>0</v>
      </c>
      <c r="K83" s="38"/>
      <c r="L83" s="42"/>
      <c r="M83" s="93"/>
      <c r="N83" s="94"/>
      <c r="O83" s="94"/>
      <c r="P83" s="192">
        <f>P84</f>
        <v>0</v>
      </c>
      <c r="Q83" s="94"/>
      <c r="R83" s="192">
        <f>R84</f>
        <v>0</v>
      </c>
      <c r="S83" s="94"/>
      <c r="T83" s="193">
        <f>T84</f>
        <v>0</v>
      </c>
      <c r="AT83" s="16" t="s">
        <v>71</v>
      </c>
      <c r="AU83" s="16" t="s">
        <v>98</v>
      </c>
      <c r="BK83" s="194">
        <f>BK84</f>
        <v>0</v>
      </c>
    </row>
    <row r="84" s="11" customFormat="1" ht="25.92" customHeight="1">
      <c r="B84" s="195"/>
      <c r="C84" s="196"/>
      <c r="D84" s="197" t="s">
        <v>71</v>
      </c>
      <c r="E84" s="198" t="s">
        <v>123</v>
      </c>
      <c r="F84" s="198" t="s">
        <v>124</v>
      </c>
      <c r="G84" s="196"/>
      <c r="H84" s="196"/>
      <c r="I84" s="199"/>
      <c r="J84" s="200">
        <f>BK84</f>
        <v>0</v>
      </c>
      <c r="K84" s="196"/>
      <c r="L84" s="201"/>
      <c r="M84" s="202"/>
      <c r="N84" s="203"/>
      <c r="O84" s="203"/>
      <c r="P84" s="204">
        <f>P85+P87+P89</f>
        <v>0</v>
      </c>
      <c r="Q84" s="203"/>
      <c r="R84" s="204">
        <f>R85+R87+R89</f>
        <v>0</v>
      </c>
      <c r="S84" s="203"/>
      <c r="T84" s="205">
        <f>T85+T87+T89</f>
        <v>0</v>
      </c>
      <c r="AR84" s="206" t="s">
        <v>80</v>
      </c>
      <c r="AT84" s="207" t="s">
        <v>71</v>
      </c>
      <c r="AU84" s="207" t="s">
        <v>72</v>
      </c>
      <c r="AY84" s="206" t="s">
        <v>125</v>
      </c>
      <c r="BK84" s="208">
        <f>BK85+BK87+BK89</f>
        <v>0</v>
      </c>
    </row>
    <row r="85" s="11" customFormat="1" ht="22.8" customHeight="1">
      <c r="B85" s="195"/>
      <c r="C85" s="196"/>
      <c r="D85" s="197" t="s">
        <v>71</v>
      </c>
      <c r="E85" s="209" t="s">
        <v>80</v>
      </c>
      <c r="F85" s="209" t="s">
        <v>126</v>
      </c>
      <c r="G85" s="196"/>
      <c r="H85" s="196"/>
      <c r="I85" s="199"/>
      <c r="J85" s="210">
        <f>BK85</f>
        <v>0</v>
      </c>
      <c r="K85" s="196"/>
      <c r="L85" s="201"/>
      <c r="M85" s="202"/>
      <c r="N85" s="203"/>
      <c r="O85" s="203"/>
      <c r="P85" s="204">
        <f>P86</f>
        <v>0</v>
      </c>
      <c r="Q85" s="203"/>
      <c r="R85" s="204">
        <f>R86</f>
        <v>0</v>
      </c>
      <c r="S85" s="203"/>
      <c r="T85" s="205">
        <f>T86</f>
        <v>0</v>
      </c>
      <c r="AR85" s="206" t="s">
        <v>80</v>
      </c>
      <c r="AT85" s="207" t="s">
        <v>71</v>
      </c>
      <c r="AU85" s="207" t="s">
        <v>80</v>
      </c>
      <c r="AY85" s="206" t="s">
        <v>125</v>
      </c>
      <c r="BK85" s="208">
        <f>BK86</f>
        <v>0</v>
      </c>
    </row>
    <row r="86" s="1" customFormat="1" ht="24" customHeight="1">
      <c r="B86" s="37"/>
      <c r="C86" s="211" t="s">
        <v>80</v>
      </c>
      <c r="D86" s="211" t="s">
        <v>127</v>
      </c>
      <c r="E86" s="212" t="s">
        <v>135</v>
      </c>
      <c r="F86" s="213" t="s">
        <v>136</v>
      </c>
      <c r="G86" s="214" t="s">
        <v>130</v>
      </c>
      <c r="H86" s="215">
        <v>9701.2000000000007</v>
      </c>
      <c r="I86" s="216"/>
      <c r="J86" s="217">
        <f>ROUND(I86*H86,2)</f>
        <v>0</v>
      </c>
      <c r="K86" s="213" t="s">
        <v>19</v>
      </c>
      <c r="L86" s="42"/>
      <c r="M86" s="218" t="s">
        <v>19</v>
      </c>
      <c r="N86" s="219" t="s">
        <v>43</v>
      </c>
      <c r="O86" s="82"/>
      <c r="P86" s="220">
        <f>O86*H86</f>
        <v>0</v>
      </c>
      <c r="Q86" s="220">
        <v>0</v>
      </c>
      <c r="R86" s="220">
        <f>Q86*H86</f>
        <v>0</v>
      </c>
      <c r="S86" s="220">
        <v>0</v>
      </c>
      <c r="T86" s="221">
        <f>S86*H86</f>
        <v>0</v>
      </c>
      <c r="AR86" s="222" t="s">
        <v>131</v>
      </c>
      <c r="AT86" s="222" t="s">
        <v>127</v>
      </c>
      <c r="AU86" s="222" t="s">
        <v>82</v>
      </c>
      <c r="AY86" s="16" t="s">
        <v>125</v>
      </c>
      <c r="BE86" s="223">
        <f>IF(N86="základní",J86,0)</f>
        <v>0</v>
      </c>
      <c r="BF86" s="223">
        <f>IF(N86="snížená",J86,0)</f>
        <v>0</v>
      </c>
      <c r="BG86" s="223">
        <f>IF(N86="zákl. přenesená",J86,0)</f>
        <v>0</v>
      </c>
      <c r="BH86" s="223">
        <f>IF(N86="sníž. přenesená",J86,0)</f>
        <v>0</v>
      </c>
      <c r="BI86" s="223">
        <f>IF(N86="nulová",J86,0)</f>
        <v>0</v>
      </c>
      <c r="BJ86" s="16" t="s">
        <v>80</v>
      </c>
      <c r="BK86" s="223">
        <f>ROUND(I86*H86,2)</f>
        <v>0</v>
      </c>
      <c r="BL86" s="16" t="s">
        <v>131</v>
      </c>
      <c r="BM86" s="222" t="s">
        <v>82</v>
      </c>
    </row>
    <row r="87" s="11" customFormat="1" ht="22.8" customHeight="1">
      <c r="B87" s="195"/>
      <c r="C87" s="196"/>
      <c r="D87" s="197" t="s">
        <v>71</v>
      </c>
      <c r="E87" s="209" t="s">
        <v>142</v>
      </c>
      <c r="F87" s="209" t="s">
        <v>244</v>
      </c>
      <c r="G87" s="196"/>
      <c r="H87" s="196"/>
      <c r="I87" s="199"/>
      <c r="J87" s="210">
        <f>BK87</f>
        <v>0</v>
      </c>
      <c r="K87" s="196"/>
      <c r="L87" s="201"/>
      <c r="M87" s="202"/>
      <c r="N87" s="203"/>
      <c r="O87" s="203"/>
      <c r="P87" s="204">
        <f>P88</f>
        <v>0</v>
      </c>
      <c r="Q87" s="203"/>
      <c r="R87" s="204">
        <f>R88</f>
        <v>0</v>
      </c>
      <c r="S87" s="203"/>
      <c r="T87" s="205">
        <f>T88</f>
        <v>0</v>
      </c>
      <c r="AR87" s="206" t="s">
        <v>80</v>
      </c>
      <c r="AT87" s="207" t="s">
        <v>71</v>
      </c>
      <c r="AU87" s="207" t="s">
        <v>80</v>
      </c>
      <c r="AY87" s="206" t="s">
        <v>125</v>
      </c>
      <c r="BK87" s="208">
        <f>BK88</f>
        <v>0</v>
      </c>
    </row>
    <row r="88" s="1" customFormat="1" ht="24" customHeight="1">
      <c r="B88" s="37"/>
      <c r="C88" s="211" t="s">
        <v>82</v>
      </c>
      <c r="D88" s="211" t="s">
        <v>127</v>
      </c>
      <c r="E88" s="212" t="s">
        <v>391</v>
      </c>
      <c r="F88" s="213" t="s">
        <v>392</v>
      </c>
      <c r="G88" s="214" t="s">
        <v>130</v>
      </c>
      <c r="H88" s="215">
        <v>9701.2000000000007</v>
      </c>
      <c r="I88" s="216"/>
      <c r="J88" s="217">
        <f>ROUND(I88*H88,2)</f>
        <v>0</v>
      </c>
      <c r="K88" s="213" t="s">
        <v>19</v>
      </c>
      <c r="L88" s="42"/>
      <c r="M88" s="218" t="s">
        <v>19</v>
      </c>
      <c r="N88" s="219" t="s">
        <v>43</v>
      </c>
      <c r="O88" s="82"/>
      <c r="P88" s="220">
        <f>O88*H88</f>
        <v>0</v>
      </c>
      <c r="Q88" s="220">
        <v>0</v>
      </c>
      <c r="R88" s="220">
        <f>Q88*H88</f>
        <v>0</v>
      </c>
      <c r="S88" s="220">
        <v>0</v>
      </c>
      <c r="T88" s="221">
        <f>S88*H88</f>
        <v>0</v>
      </c>
      <c r="AR88" s="222" t="s">
        <v>131</v>
      </c>
      <c r="AT88" s="222" t="s">
        <v>127</v>
      </c>
      <c r="AU88" s="222" t="s">
        <v>82</v>
      </c>
      <c r="AY88" s="16" t="s">
        <v>125</v>
      </c>
      <c r="BE88" s="223">
        <f>IF(N88="základní",J88,0)</f>
        <v>0</v>
      </c>
      <c r="BF88" s="223">
        <f>IF(N88="snížená",J88,0)</f>
        <v>0</v>
      </c>
      <c r="BG88" s="223">
        <f>IF(N88="zákl. přenesená",J88,0)</f>
        <v>0</v>
      </c>
      <c r="BH88" s="223">
        <f>IF(N88="sníž. přenesená",J88,0)</f>
        <v>0</v>
      </c>
      <c r="BI88" s="223">
        <f>IF(N88="nulová",J88,0)</f>
        <v>0</v>
      </c>
      <c r="BJ88" s="16" t="s">
        <v>80</v>
      </c>
      <c r="BK88" s="223">
        <f>ROUND(I88*H88,2)</f>
        <v>0</v>
      </c>
      <c r="BL88" s="16" t="s">
        <v>131</v>
      </c>
      <c r="BM88" s="222" t="s">
        <v>131</v>
      </c>
    </row>
    <row r="89" s="11" customFormat="1" ht="22.8" customHeight="1">
      <c r="B89" s="195"/>
      <c r="C89" s="196"/>
      <c r="D89" s="197" t="s">
        <v>71</v>
      </c>
      <c r="E89" s="209" t="s">
        <v>161</v>
      </c>
      <c r="F89" s="209" t="s">
        <v>342</v>
      </c>
      <c r="G89" s="196"/>
      <c r="H89" s="196"/>
      <c r="I89" s="199"/>
      <c r="J89" s="210">
        <f>BK89</f>
        <v>0</v>
      </c>
      <c r="K89" s="196"/>
      <c r="L89" s="201"/>
      <c r="M89" s="202"/>
      <c r="N89" s="203"/>
      <c r="O89" s="203"/>
      <c r="P89" s="204">
        <f>SUM(P90:P94)</f>
        <v>0</v>
      </c>
      <c r="Q89" s="203"/>
      <c r="R89" s="204">
        <f>SUM(R90:R94)</f>
        <v>0</v>
      </c>
      <c r="S89" s="203"/>
      <c r="T89" s="205">
        <f>SUM(T90:T94)</f>
        <v>0</v>
      </c>
      <c r="AR89" s="206" t="s">
        <v>80</v>
      </c>
      <c r="AT89" s="207" t="s">
        <v>71</v>
      </c>
      <c r="AU89" s="207" t="s">
        <v>80</v>
      </c>
      <c r="AY89" s="206" t="s">
        <v>125</v>
      </c>
      <c r="BK89" s="208">
        <f>SUM(BK90:BK94)</f>
        <v>0</v>
      </c>
    </row>
    <row r="90" s="1" customFormat="1" ht="24" customHeight="1">
      <c r="B90" s="37"/>
      <c r="C90" s="211" t="s">
        <v>134</v>
      </c>
      <c r="D90" s="211" t="s">
        <v>127</v>
      </c>
      <c r="E90" s="212" t="s">
        <v>343</v>
      </c>
      <c r="F90" s="213" t="s">
        <v>344</v>
      </c>
      <c r="G90" s="214" t="s">
        <v>140</v>
      </c>
      <c r="H90" s="215">
        <v>3456.5999999999999</v>
      </c>
      <c r="I90" s="216"/>
      <c r="J90" s="217">
        <f>ROUND(I90*H90,2)</f>
        <v>0</v>
      </c>
      <c r="K90" s="213" t="s">
        <v>19</v>
      </c>
      <c r="L90" s="42"/>
      <c r="M90" s="218" t="s">
        <v>19</v>
      </c>
      <c r="N90" s="219" t="s">
        <v>43</v>
      </c>
      <c r="O90" s="82"/>
      <c r="P90" s="220">
        <f>O90*H90</f>
        <v>0</v>
      </c>
      <c r="Q90" s="220">
        <v>0</v>
      </c>
      <c r="R90" s="220">
        <f>Q90*H90</f>
        <v>0</v>
      </c>
      <c r="S90" s="220">
        <v>0</v>
      </c>
      <c r="T90" s="221">
        <f>S90*H90</f>
        <v>0</v>
      </c>
      <c r="AR90" s="222" t="s">
        <v>131</v>
      </c>
      <c r="AT90" s="222" t="s">
        <v>127</v>
      </c>
      <c r="AU90" s="222" t="s">
        <v>82</v>
      </c>
      <c r="AY90" s="16" t="s">
        <v>125</v>
      </c>
      <c r="BE90" s="223">
        <f>IF(N90="základní",J90,0)</f>
        <v>0</v>
      </c>
      <c r="BF90" s="223">
        <f>IF(N90="snížená",J90,0)</f>
        <v>0</v>
      </c>
      <c r="BG90" s="223">
        <f>IF(N90="zákl. přenesená",J90,0)</f>
        <v>0</v>
      </c>
      <c r="BH90" s="223">
        <f>IF(N90="sníž. přenesená",J90,0)</f>
        <v>0</v>
      </c>
      <c r="BI90" s="223">
        <f>IF(N90="nulová",J90,0)</f>
        <v>0</v>
      </c>
      <c r="BJ90" s="16" t="s">
        <v>80</v>
      </c>
      <c r="BK90" s="223">
        <f>ROUND(I90*H90,2)</f>
        <v>0</v>
      </c>
      <c r="BL90" s="16" t="s">
        <v>131</v>
      </c>
      <c r="BM90" s="222" t="s">
        <v>137</v>
      </c>
    </row>
    <row r="91" s="1" customFormat="1" ht="16.5" customHeight="1">
      <c r="B91" s="37"/>
      <c r="C91" s="211" t="s">
        <v>131</v>
      </c>
      <c r="D91" s="211" t="s">
        <v>127</v>
      </c>
      <c r="E91" s="212" t="s">
        <v>347</v>
      </c>
      <c r="F91" s="213" t="s">
        <v>348</v>
      </c>
      <c r="G91" s="214" t="s">
        <v>140</v>
      </c>
      <c r="H91" s="215">
        <v>3456.5999999999999</v>
      </c>
      <c r="I91" s="216"/>
      <c r="J91" s="217">
        <f>ROUND(I91*H91,2)</f>
        <v>0</v>
      </c>
      <c r="K91" s="213" t="s">
        <v>19</v>
      </c>
      <c r="L91" s="42"/>
      <c r="M91" s="218" t="s">
        <v>19</v>
      </c>
      <c r="N91" s="219" t="s">
        <v>43</v>
      </c>
      <c r="O91" s="82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AR91" s="222" t="s">
        <v>131</v>
      </c>
      <c r="AT91" s="222" t="s">
        <v>127</v>
      </c>
      <c r="AU91" s="222" t="s">
        <v>82</v>
      </c>
      <c r="AY91" s="16" t="s">
        <v>125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6" t="s">
        <v>80</v>
      </c>
      <c r="BK91" s="223">
        <f>ROUND(I91*H91,2)</f>
        <v>0</v>
      </c>
      <c r="BL91" s="16" t="s">
        <v>131</v>
      </c>
      <c r="BM91" s="222" t="s">
        <v>141</v>
      </c>
    </row>
    <row r="92" s="1" customFormat="1" ht="16.5" customHeight="1">
      <c r="B92" s="37"/>
      <c r="C92" s="211" t="s">
        <v>142</v>
      </c>
      <c r="D92" s="211" t="s">
        <v>127</v>
      </c>
      <c r="E92" s="212" t="s">
        <v>350</v>
      </c>
      <c r="F92" s="213" t="s">
        <v>351</v>
      </c>
      <c r="G92" s="214" t="s">
        <v>205</v>
      </c>
      <c r="H92" s="215">
        <v>1241.7539999999999</v>
      </c>
      <c r="I92" s="216"/>
      <c r="J92" s="217">
        <f>ROUND(I92*H92,2)</f>
        <v>0</v>
      </c>
      <c r="K92" s="213" t="s">
        <v>19</v>
      </c>
      <c r="L92" s="42"/>
      <c r="M92" s="218" t="s">
        <v>19</v>
      </c>
      <c r="N92" s="219" t="s">
        <v>43</v>
      </c>
      <c r="O92" s="82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AR92" s="222" t="s">
        <v>131</v>
      </c>
      <c r="AT92" s="222" t="s">
        <v>127</v>
      </c>
      <c r="AU92" s="222" t="s">
        <v>82</v>
      </c>
      <c r="AY92" s="16" t="s">
        <v>125</v>
      </c>
      <c r="BE92" s="223">
        <f>IF(N92="základní",J92,0)</f>
        <v>0</v>
      </c>
      <c r="BF92" s="223">
        <f>IF(N92="snížená",J92,0)</f>
        <v>0</v>
      </c>
      <c r="BG92" s="223">
        <f>IF(N92="zákl. přenesená",J92,0)</f>
        <v>0</v>
      </c>
      <c r="BH92" s="223">
        <f>IF(N92="sníž. přenesená",J92,0)</f>
        <v>0</v>
      </c>
      <c r="BI92" s="223">
        <f>IF(N92="nulová",J92,0)</f>
        <v>0</v>
      </c>
      <c r="BJ92" s="16" t="s">
        <v>80</v>
      </c>
      <c r="BK92" s="223">
        <f>ROUND(I92*H92,2)</f>
        <v>0</v>
      </c>
      <c r="BL92" s="16" t="s">
        <v>131</v>
      </c>
      <c r="BM92" s="222" t="s">
        <v>145</v>
      </c>
    </row>
    <row r="93" s="1" customFormat="1" ht="24" customHeight="1">
      <c r="B93" s="37"/>
      <c r="C93" s="211" t="s">
        <v>137</v>
      </c>
      <c r="D93" s="211" t="s">
        <v>127</v>
      </c>
      <c r="E93" s="212" t="s">
        <v>354</v>
      </c>
      <c r="F93" s="213" t="s">
        <v>355</v>
      </c>
      <c r="G93" s="214" t="s">
        <v>205</v>
      </c>
      <c r="H93" s="215">
        <v>14901.048000000001</v>
      </c>
      <c r="I93" s="216"/>
      <c r="J93" s="217">
        <f>ROUND(I93*H93,2)</f>
        <v>0</v>
      </c>
      <c r="K93" s="213" t="s">
        <v>19</v>
      </c>
      <c r="L93" s="42"/>
      <c r="M93" s="218" t="s">
        <v>19</v>
      </c>
      <c r="N93" s="219" t="s">
        <v>43</v>
      </c>
      <c r="O93" s="82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AR93" s="222" t="s">
        <v>131</v>
      </c>
      <c r="AT93" s="222" t="s">
        <v>127</v>
      </c>
      <c r="AU93" s="222" t="s">
        <v>82</v>
      </c>
      <c r="AY93" s="16" t="s">
        <v>125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6" t="s">
        <v>80</v>
      </c>
      <c r="BK93" s="223">
        <f>ROUND(I93*H93,2)</f>
        <v>0</v>
      </c>
      <c r="BL93" s="16" t="s">
        <v>131</v>
      </c>
      <c r="BM93" s="222" t="s">
        <v>148</v>
      </c>
    </row>
    <row r="94" s="1" customFormat="1" ht="24" customHeight="1">
      <c r="B94" s="37"/>
      <c r="C94" s="211" t="s">
        <v>149</v>
      </c>
      <c r="D94" s="211" t="s">
        <v>127</v>
      </c>
      <c r="E94" s="212" t="s">
        <v>357</v>
      </c>
      <c r="F94" s="213" t="s">
        <v>358</v>
      </c>
      <c r="G94" s="214" t="s">
        <v>205</v>
      </c>
      <c r="H94" s="215">
        <v>1241.7539999999999</v>
      </c>
      <c r="I94" s="216"/>
      <c r="J94" s="217">
        <f>ROUND(I94*H94,2)</f>
        <v>0</v>
      </c>
      <c r="K94" s="213" t="s">
        <v>19</v>
      </c>
      <c r="L94" s="42"/>
      <c r="M94" s="257" t="s">
        <v>19</v>
      </c>
      <c r="N94" s="258" t="s">
        <v>43</v>
      </c>
      <c r="O94" s="259"/>
      <c r="P94" s="260">
        <f>O94*H94</f>
        <v>0</v>
      </c>
      <c r="Q94" s="260">
        <v>0</v>
      </c>
      <c r="R94" s="260">
        <f>Q94*H94</f>
        <v>0</v>
      </c>
      <c r="S94" s="260">
        <v>0</v>
      </c>
      <c r="T94" s="261">
        <f>S94*H94</f>
        <v>0</v>
      </c>
      <c r="AR94" s="222" t="s">
        <v>131</v>
      </c>
      <c r="AT94" s="222" t="s">
        <v>127</v>
      </c>
      <c r="AU94" s="222" t="s">
        <v>82</v>
      </c>
      <c r="AY94" s="16" t="s">
        <v>125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80</v>
      </c>
      <c r="BK94" s="223">
        <f>ROUND(I94*H94,2)</f>
        <v>0</v>
      </c>
      <c r="BL94" s="16" t="s">
        <v>131</v>
      </c>
      <c r="BM94" s="222" t="s">
        <v>152</v>
      </c>
    </row>
    <row r="95" s="1" customFormat="1" ht="6.96" customHeight="1">
      <c r="B95" s="57"/>
      <c r="C95" s="58"/>
      <c r="D95" s="58"/>
      <c r="E95" s="58"/>
      <c r="F95" s="58"/>
      <c r="G95" s="58"/>
      <c r="H95" s="58"/>
      <c r="I95" s="161"/>
      <c r="J95" s="58"/>
      <c r="K95" s="58"/>
      <c r="L95" s="42"/>
    </row>
  </sheetData>
  <sheetProtection sheet="1" autoFilter="0" formatColumns="0" formatRows="0" objects="1" scenarios="1" spinCount="100000" saltValue="y2tGwtxUYGH6JyWLSsHxL+r7jgXsB43CFntajVh3WYEc0rTQgk1EmROiJoePNiHxIHGuR2ZejQq3i4qNP2UB5g==" hashValue="J30nAHVPR3RK8Re2VN8jBZISoPc2MLWmP33mn/DsZFyXwZzNuL75SQlcwf7BhZuQfyyZi8imOKdSzWnAt8unHg==" algorithmName="SHA-512" password="CC35"/>
  <autoFilter ref="C82:K9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88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82</v>
      </c>
    </row>
    <row r="4" ht="24.96" customHeight="1">
      <c r="B4" s="19"/>
      <c r="D4" s="131" t="s">
        <v>92</v>
      </c>
      <c r="L4" s="19"/>
      <c r="M4" s="132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3" t="s">
        <v>16</v>
      </c>
      <c r="L6" s="19"/>
    </row>
    <row r="7" ht="16.5" customHeight="1">
      <c r="B7" s="19"/>
      <c r="E7" s="134" t="str">
        <f>'Rekapitulace stavby'!K6</f>
        <v>Dostavba kanalizace v místní části Malá Bělá, neuznatelné náklady</v>
      </c>
      <c r="F7" s="133"/>
      <c r="G7" s="133"/>
      <c r="H7" s="133"/>
      <c r="L7" s="19"/>
    </row>
    <row r="8" s="1" customFormat="1" ht="12" customHeight="1">
      <c r="B8" s="42"/>
      <c r="D8" s="133" t="s">
        <v>93</v>
      </c>
      <c r="I8" s="135"/>
      <c r="L8" s="42"/>
    </row>
    <row r="9" s="1" customFormat="1" ht="36.96" customHeight="1">
      <c r="B9" s="42"/>
      <c r="E9" s="136" t="s">
        <v>393</v>
      </c>
      <c r="F9" s="1"/>
      <c r="G9" s="1"/>
      <c r="H9" s="1"/>
      <c r="I9" s="135"/>
      <c r="L9" s="42"/>
    </row>
    <row r="10" s="1" customFormat="1">
      <c r="B10" s="42"/>
      <c r="I10" s="135"/>
      <c r="L10" s="42"/>
    </row>
    <row r="11" s="1" customFormat="1" ht="12" customHeight="1">
      <c r="B11" s="42"/>
      <c r="D11" s="133" t="s">
        <v>18</v>
      </c>
      <c r="F11" s="137" t="s">
        <v>19</v>
      </c>
      <c r="I11" s="138" t="s">
        <v>20</v>
      </c>
      <c r="J11" s="137" t="s">
        <v>19</v>
      </c>
      <c r="L11" s="42"/>
    </row>
    <row r="12" s="1" customFormat="1" ht="12" customHeight="1">
      <c r="B12" s="42"/>
      <c r="D12" s="133" t="s">
        <v>21</v>
      </c>
      <c r="F12" s="137" t="s">
        <v>394</v>
      </c>
      <c r="I12" s="138" t="s">
        <v>23</v>
      </c>
      <c r="J12" s="139" t="str">
        <f>'Rekapitulace stavby'!AN8</f>
        <v>18. 3. 2019</v>
      </c>
      <c r="L12" s="42"/>
    </row>
    <row r="13" s="1" customFormat="1" ht="10.8" customHeight="1">
      <c r="B13" s="42"/>
      <c r="I13" s="135"/>
      <c r="L13" s="42"/>
    </row>
    <row r="14" s="1" customFormat="1" ht="12" customHeight="1">
      <c r="B14" s="42"/>
      <c r="D14" s="133" t="s">
        <v>25</v>
      </c>
      <c r="I14" s="138" t="s">
        <v>26</v>
      </c>
      <c r="J14" s="137" t="s">
        <v>19</v>
      </c>
      <c r="L14" s="42"/>
    </row>
    <row r="15" s="1" customFormat="1" ht="18" customHeight="1">
      <c r="B15" s="42"/>
      <c r="E15" s="137" t="s">
        <v>395</v>
      </c>
      <c r="I15" s="138" t="s">
        <v>28</v>
      </c>
      <c r="J15" s="137" t="s">
        <v>19</v>
      </c>
      <c r="L15" s="42"/>
    </row>
    <row r="16" s="1" customFormat="1" ht="6.96" customHeight="1">
      <c r="B16" s="42"/>
      <c r="I16" s="135"/>
      <c r="L16" s="42"/>
    </row>
    <row r="17" s="1" customFormat="1" ht="12" customHeight="1">
      <c r="B17" s="42"/>
      <c r="D17" s="133" t="s">
        <v>29</v>
      </c>
      <c r="I17" s="138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7"/>
      <c r="G18" s="137"/>
      <c r="H18" s="137"/>
      <c r="I18" s="138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5"/>
      <c r="L19" s="42"/>
    </row>
    <row r="20" s="1" customFormat="1" ht="12" customHeight="1">
      <c r="B20" s="42"/>
      <c r="D20" s="133" t="s">
        <v>31</v>
      </c>
      <c r="I20" s="138" t="s">
        <v>26</v>
      </c>
      <c r="J20" s="137" t="s">
        <v>19</v>
      </c>
      <c r="L20" s="42"/>
    </row>
    <row r="21" s="1" customFormat="1" ht="18" customHeight="1">
      <c r="B21" s="42"/>
      <c r="E21" s="137" t="s">
        <v>396</v>
      </c>
      <c r="I21" s="138" t="s">
        <v>28</v>
      </c>
      <c r="J21" s="137" t="s">
        <v>19</v>
      </c>
      <c r="L21" s="42"/>
    </row>
    <row r="22" s="1" customFormat="1" ht="6.96" customHeight="1">
      <c r="B22" s="42"/>
      <c r="I22" s="135"/>
      <c r="L22" s="42"/>
    </row>
    <row r="23" s="1" customFormat="1" ht="12" customHeight="1">
      <c r="B23" s="42"/>
      <c r="D23" s="133" t="s">
        <v>34</v>
      </c>
      <c r="I23" s="138" t="s">
        <v>26</v>
      </c>
      <c r="J23" s="137" t="s">
        <v>19</v>
      </c>
      <c r="L23" s="42"/>
    </row>
    <row r="24" s="1" customFormat="1" ht="18" customHeight="1">
      <c r="B24" s="42"/>
      <c r="E24" s="137" t="s">
        <v>397</v>
      </c>
      <c r="I24" s="138" t="s">
        <v>28</v>
      </c>
      <c r="J24" s="137" t="s">
        <v>19</v>
      </c>
      <c r="L24" s="42"/>
    </row>
    <row r="25" s="1" customFormat="1" ht="6.96" customHeight="1">
      <c r="B25" s="42"/>
      <c r="I25" s="135"/>
      <c r="L25" s="42"/>
    </row>
    <row r="26" s="1" customFormat="1" ht="12" customHeight="1">
      <c r="B26" s="42"/>
      <c r="D26" s="133" t="s">
        <v>36</v>
      </c>
      <c r="I26" s="135"/>
      <c r="L26" s="42"/>
    </row>
    <row r="27" s="7" customFormat="1" ht="16.5" customHeight="1">
      <c r="B27" s="140"/>
      <c r="E27" s="141" t="s">
        <v>19</v>
      </c>
      <c r="F27" s="141"/>
      <c r="G27" s="141"/>
      <c r="H27" s="141"/>
      <c r="I27" s="142"/>
      <c r="L27" s="140"/>
    </row>
    <row r="28" s="1" customFormat="1" ht="6.96" customHeight="1">
      <c r="B28" s="42"/>
      <c r="I28" s="135"/>
      <c r="L28" s="42"/>
    </row>
    <row r="29" s="1" customFormat="1" ht="6.96" customHeight="1">
      <c r="B29" s="42"/>
      <c r="D29" s="74"/>
      <c r="E29" s="74"/>
      <c r="F29" s="74"/>
      <c r="G29" s="74"/>
      <c r="H29" s="74"/>
      <c r="I29" s="143"/>
      <c r="J29" s="74"/>
      <c r="K29" s="74"/>
      <c r="L29" s="42"/>
    </row>
    <row r="30" s="1" customFormat="1" ht="25.44" customHeight="1">
      <c r="B30" s="42"/>
      <c r="D30" s="144" t="s">
        <v>38</v>
      </c>
      <c r="I30" s="135"/>
      <c r="J30" s="145">
        <f>ROUND(J80, 2)</f>
        <v>0</v>
      </c>
      <c r="L30" s="42"/>
    </row>
    <row r="31" s="1" customFormat="1" ht="6.96" customHeight="1">
      <c r="B31" s="42"/>
      <c r="D31" s="74"/>
      <c r="E31" s="74"/>
      <c r="F31" s="74"/>
      <c r="G31" s="74"/>
      <c r="H31" s="74"/>
      <c r="I31" s="143"/>
      <c r="J31" s="74"/>
      <c r="K31" s="74"/>
      <c r="L31" s="42"/>
    </row>
    <row r="32" s="1" customFormat="1" ht="14.4" customHeight="1">
      <c r="B32" s="42"/>
      <c r="F32" s="146" t="s">
        <v>40</v>
      </c>
      <c r="I32" s="147" t="s">
        <v>39</v>
      </c>
      <c r="J32" s="146" t="s">
        <v>41</v>
      </c>
      <c r="L32" s="42"/>
    </row>
    <row r="33" s="1" customFormat="1" ht="14.4" customHeight="1">
      <c r="B33" s="42"/>
      <c r="D33" s="148" t="s">
        <v>42</v>
      </c>
      <c r="E33" s="133" t="s">
        <v>43</v>
      </c>
      <c r="F33" s="149">
        <f>ROUND((SUM(BE80:BE101)),  2)</f>
        <v>0</v>
      </c>
      <c r="I33" s="150">
        <v>0.20999999999999999</v>
      </c>
      <c r="J33" s="149">
        <f>ROUND(((SUM(BE80:BE101))*I33),  2)</f>
        <v>0</v>
      </c>
      <c r="L33" s="42"/>
    </row>
    <row r="34" s="1" customFormat="1" ht="14.4" customHeight="1">
      <c r="B34" s="42"/>
      <c r="E34" s="133" t="s">
        <v>44</v>
      </c>
      <c r="F34" s="149">
        <f>ROUND((SUM(BF80:BF101)),  2)</f>
        <v>0</v>
      </c>
      <c r="I34" s="150">
        <v>0.14999999999999999</v>
      </c>
      <c r="J34" s="149">
        <f>ROUND(((SUM(BF80:BF101))*I34),  2)</f>
        <v>0</v>
      </c>
      <c r="L34" s="42"/>
    </row>
    <row r="35" hidden="1" s="1" customFormat="1" ht="14.4" customHeight="1">
      <c r="B35" s="42"/>
      <c r="E35" s="133" t="s">
        <v>45</v>
      </c>
      <c r="F35" s="149">
        <f>ROUND((SUM(BG80:BG101)),  2)</f>
        <v>0</v>
      </c>
      <c r="I35" s="150">
        <v>0.20999999999999999</v>
      </c>
      <c r="J35" s="149">
        <f>0</f>
        <v>0</v>
      </c>
      <c r="L35" s="42"/>
    </row>
    <row r="36" hidden="1" s="1" customFormat="1" ht="14.4" customHeight="1">
      <c r="B36" s="42"/>
      <c r="E36" s="133" t="s">
        <v>46</v>
      </c>
      <c r="F36" s="149">
        <f>ROUND((SUM(BH80:BH101)),  2)</f>
        <v>0</v>
      </c>
      <c r="I36" s="150">
        <v>0.14999999999999999</v>
      </c>
      <c r="J36" s="149">
        <f>0</f>
        <v>0</v>
      </c>
      <c r="L36" s="42"/>
    </row>
    <row r="37" hidden="1" s="1" customFormat="1" ht="14.4" customHeight="1">
      <c r="B37" s="42"/>
      <c r="E37" s="133" t="s">
        <v>47</v>
      </c>
      <c r="F37" s="149">
        <f>ROUND((SUM(BI80:BI101)),  2)</f>
        <v>0</v>
      </c>
      <c r="I37" s="150">
        <v>0</v>
      </c>
      <c r="J37" s="149">
        <f>0</f>
        <v>0</v>
      </c>
      <c r="L37" s="42"/>
    </row>
    <row r="38" s="1" customFormat="1" ht="6.96" customHeight="1">
      <c r="B38" s="42"/>
      <c r="I38" s="135"/>
      <c r="L38" s="42"/>
    </row>
    <row r="39" s="1" customFormat="1" ht="25.44" customHeight="1">
      <c r="B39" s="42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6"/>
      <c r="J39" s="157">
        <f>SUM(J30:J37)</f>
        <v>0</v>
      </c>
      <c r="K39" s="158"/>
      <c r="L39" s="42"/>
    </row>
    <row r="40" s="1" customFormat="1" ht="14.4" customHeight="1"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42"/>
    </row>
    <row r="44" s="1" customFormat="1" ht="6.96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42"/>
    </row>
    <row r="45" s="1" customFormat="1" ht="24.96" customHeight="1">
      <c r="B45" s="37"/>
      <c r="C45" s="22" t="s">
        <v>95</v>
      </c>
      <c r="D45" s="38"/>
      <c r="E45" s="38"/>
      <c r="F45" s="38"/>
      <c r="G45" s="38"/>
      <c r="H45" s="38"/>
      <c r="I45" s="135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5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5"/>
      <c r="J47" s="38"/>
      <c r="K47" s="38"/>
      <c r="L47" s="42"/>
    </row>
    <row r="48" s="1" customFormat="1" ht="16.5" customHeight="1">
      <c r="B48" s="37"/>
      <c r="C48" s="38"/>
      <c r="D48" s="38"/>
      <c r="E48" s="165" t="str">
        <f>E7</f>
        <v>Dostavba kanalizace v místní části Malá Bělá, neuznatelné náklady</v>
      </c>
      <c r="F48" s="31"/>
      <c r="G48" s="31"/>
      <c r="H48" s="31"/>
      <c r="I48" s="135"/>
      <c r="J48" s="38"/>
      <c r="K48" s="38"/>
      <c r="L48" s="42"/>
    </row>
    <row r="49" s="1" customFormat="1" ht="12" customHeight="1">
      <c r="B49" s="37"/>
      <c r="C49" s="31" t="s">
        <v>93</v>
      </c>
      <c r="D49" s="38"/>
      <c r="E49" s="38"/>
      <c r="F49" s="38"/>
      <c r="G49" s="38"/>
      <c r="H49" s="38"/>
      <c r="I49" s="135"/>
      <c r="J49" s="38"/>
      <c r="K49" s="38"/>
      <c r="L49" s="42"/>
    </row>
    <row r="50" s="1" customFormat="1" ht="16.5" customHeight="1">
      <c r="B50" s="37"/>
      <c r="C50" s="38"/>
      <c r="D50" s="38"/>
      <c r="E50" s="67" t="str">
        <f>E9</f>
        <v>03 - VRN</v>
      </c>
      <c r="F50" s="38"/>
      <c r="G50" s="38"/>
      <c r="H50" s="38"/>
      <c r="I50" s="135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5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Úherce</v>
      </c>
      <c r="G52" s="38"/>
      <c r="H52" s="38"/>
      <c r="I52" s="138" t="s">
        <v>23</v>
      </c>
      <c r="J52" s="70" t="str">
        <f>IF(J12="","",J12)</f>
        <v>18. 3. 2019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5"/>
      <c r="J53" s="38"/>
      <c r="K53" s="38"/>
      <c r="L53" s="42"/>
    </row>
    <row r="54" s="1" customFormat="1" ht="43.05" customHeight="1">
      <c r="B54" s="37"/>
      <c r="C54" s="31" t="s">
        <v>25</v>
      </c>
      <c r="D54" s="38"/>
      <c r="E54" s="38"/>
      <c r="F54" s="26" t="str">
        <f>E15</f>
        <v>VaK Mladá Boleslav, a.s.</v>
      </c>
      <c r="G54" s="38"/>
      <c r="H54" s="38"/>
      <c r="I54" s="138" t="s">
        <v>31</v>
      </c>
      <c r="J54" s="35" t="str">
        <f>E21</f>
        <v>Vodohospodářské inženýrské služby,a.s.</v>
      </c>
      <c r="K54" s="38"/>
      <c r="L54" s="42"/>
    </row>
    <row r="55" s="1" customFormat="1" ht="15.15" customHeight="1">
      <c r="B55" s="37"/>
      <c r="C55" s="31" t="s">
        <v>29</v>
      </c>
      <c r="D55" s="38"/>
      <c r="E55" s="38"/>
      <c r="F55" s="26" t="str">
        <f>IF(E18="","",E18)</f>
        <v>Vyplň údaj</v>
      </c>
      <c r="G55" s="38"/>
      <c r="H55" s="38"/>
      <c r="I55" s="138" t="s">
        <v>34</v>
      </c>
      <c r="J55" s="35" t="str">
        <f>E24</f>
        <v>Ing.Josef Němeček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5"/>
      <c r="J56" s="38"/>
      <c r="K56" s="38"/>
      <c r="L56" s="42"/>
    </row>
    <row r="57" s="1" customFormat="1" ht="29.28" customHeight="1">
      <c r="B57" s="37"/>
      <c r="C57" s="166" t="s">
        <v>96</v>
      </c>
      <c r="D57" s="167"/>
      <c r="E57" s="167"/>
      <c r="F57" s="167"/>
      <c r="G57" s="167"/>
      <c r="H57" s="167"/>
      <c r="I57" s="168"/>
      <c r="J57" s="169" t="s">
        <v>97</v>
      </c>
      <c r="K57" s="167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5"/>
      <c r="J58" s="38"/>
      <c r="K58" s="38"/>
      <c r="L58" s="42"/>
    </row>
    <row r="59" s="1" customFormat="1" ht="22.8" customHeight="1">
      <c r="B59" s="37"/>
      <c r="C59" s="170" t="s">
        <v>70</v>
      </c>
      <c r="D59" s="38"/>
      <c r="E59" s="38"/>
      <c r="F59" s="38"/>
      <c r="G59" s="38"/>
      <c r="H59" s="38"/>
      <c r="I59" s="135"/>
      <c r="J59" s="100">
        <f>J80</f>
        <v>0</v>
      </c>
      <c r="K59" s="38"/>
      <c r="L59" s="42"/>
      <c r="AU59" s="16" t="s">
        <v>98</v>
      </c>
    </row>
    <row r="60" s="8" customFormat="1" ht="24.96" customHeight="1">
      <c r="B60" s="171"/>
      <c r="C60" s="172"/>
      <c r="D60" s="173" t="s">
        <v>398</v>
      </c>
      <c r="E60" s="174"/>
      <c r="F60" s="174"/>
      <c r="G60" s="174"/>
      <c r="H60" s="174"/>
      <c r="I60" s="175"/>
      <c r="J60" s="176">
        <f>J81</f>
        <v>0</v>
      </c>
      <c r="K60" s="172"/>
      <c r="L60" s="177"/>
    </row>
    <row r="61" s="1" customFormat="1" ht="21.84" customHeight="1">
      <c r="B61" s="37"/>
      <c r="C61" s="38"/>
      <c r="D61" s="38"/>
      <c r="E61" s="38"/>
      <c r="F61" s="38"/>
      <c r="G61" s="38"/>
      <c r="H61" s="38"/>
      <c r="I61" s="135"/>
      <c r="J61" s="38"/>
      <c r="K61" s="38"/>
      <c r="L61" s="42"/>
    </row>
    <row r="62" s="1" customFormat="1" ht="6.96" customHeight="1">
      <c r="B62" s="57"/>
      <c r="C62" s="58"/>
      <c r="D62" s="58"/>
      <c r="E62" s="58"/>
      <c r="F62" s="58"/>
      <c r="G62" s="58"/>
      <c r="H62" s="58"/>
      <c r="I62" s="161"/>
      <c r="J62" s="58"/>
      <c r="K62" s="58"/>
      <c r="L62" s="42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4"/>
      <c r="J66" s="60"/>
      <c r="K66" s="60"/>
      <c r="L66" s="42"/>
    </row>
    <row r="67" s="1" customFormat="1" ht="24.96" customHeight="1">
      <c r="B67" s="37"/>
      <c r="C67" s="22" t="s">
        <v>110</v>
      </c>
      <c r="D67" s="38"/>
      <c r="E67" s="38"/>
      <c r="F67" s="38"/>
      <c r="G67" s="38"/>
      <c r="H67" s="38"/>
      <c r="I67" s="135"/>
      <c r="J67" s="38"/>
      <c r="K67" s="38"/>
      <c r="L67" s="42"/>
    </row>
    <row r="68" s="1" customFormat="1" ht="6.96" customHeight="1">
      <c r="B68" s="37"/>
      <c r="C68" s="38"/>
      <c r="D68" s="38"/>
      <c r="E68" s="38"/>
      <c r="F68" s="38"/>
      <c r="G68" s="38"/>
      <c r="H68" s="38"/>
      <c r="I68" s="135"/>
      <c r="J68" s="38"/>
      <c r="K68" s="38"/>
      <c r="L68" s="42"/>
    </row>
    <row r="69" s="1" customFormat="1" ht="12" customHeight="1">
      <c r="B69" s="37"/>
      <c r="C69" s="31" t="s">
        <v>16</v>
      </c>
      <c r="D69" s="38"/>
      <c r="E69" s="38"/>
      <c r="F69" s="38"/>
      <c r="G69" s="38"/>
      <c r="H69" s="38"/>
      <c r="I69" s="135"/>
      <c r="J69" s="38"/>
      <c r="K69" s="38"/>
      <c r="L69" s="42"/>
    </row>
    <row r="70" s="1" customFormat="1" ht="16.5" customHeight="1">
      <c r="B70" s="37"/>
      <c r="C70" s="38"/>
      <c r="D70" s="38"/>
      <c r="E70" s="165" t="str">
        <f>E7</f>
        <v>Dostavba kanalizace v místní části Malá Bělá, neuznatelné náklady</v>
      </c>
      <c r="F70" s="31"/>
      <c r="G70" s="31"/>
      <c r="H70" s="31"/>
      <c r="I70" s="135"/>
      <c r="J70" s="38"/>
      <c r="K70" s="38"/>
      <c r="L70" s="42"/>
    </row>
    <row r="71" s="1" customFormat="1" ht="12" customHeight="1">
      <c r="B71" s="37"/>
      <c r="C71" s="31" t="s">
        <v>93</v>
      </c>
      <c r="D71" s="38"/>
      <c r="E71" s="38"/>
      <c r="F71" s="38"/>
      <c r="G71" s="38"/>
      <c r="H71" s="38"/>
      <c r="I71" s="135"/>
      <c r="J71" s="38"/>
      <c r="K71" s="38"/>
      <c r="L71" s="42"/>
    </row>
    <row r="72" s="1" customFormat="1" ht="16.5" customHeight="1">
      <c r="B72" s="37"/>
      <c r="C72" s="38"/>
      <c r="D72" s="38"/>
      <c r="E72" s="67" t="str">
        <f>E9</f>
        <v>03 - VRN</v>
      </c>
      <c r="F72" s="38"/>
      <c r="G72" s="38"/>
      <c r="H72" s="38"/>
      <c r="I72" s="135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35"/>
      <c r="J73" s="38"/>
      <c r="K73" s="38"/>
      <c r="L73" s="42"/>
    </row>
    <row r="74" s="1" customFormat="1" ht="12" customHeight="1">
      <c r="B74" s="37"/>
      <c r="C74" s="31" t="s">
        <v>21</v>
      </c>
      <c r="D74" s="38"/>
      <c r="E74" s="38"/>
      <c r="F74" s="26" t="str">
        <f>F12</f>
        <v>Úherce</v>
      </c>
      <c r="G74" s="38"/>
      <c r="H74" s="38"/>
      <c r="I74" s="138" t="s">
        <v>23</v>
      </c>
      <c r="J74" s="70" t="str">
        <f>IF(J12="","",J12)</f>
        <v>18. 3. 2019</v>
      </c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35"/>
      <c r="J75" s="38"/>
      <c r="K75" s="38"/>
      <c r="L75" s="42"/>
    </row>
    <row r="76" s="1" customFormat="1" ht="43.05" customHeight="1">
      <c r="B76" s="37"/>
      <c r="C76" s="31" t="s">
        <v>25</v>
      </c>
      <c r="D76" s="38"/>
      <c r="E76" s="38"/>
      <c r="F76" s="26" t="str">
        <f>E15</f>
        <v>VaK Mladá Boleslav, a.s.</v>
      </c>
      <c r="G76" s="38"/>
      <c r="H76" s="38"/>
      <c r="I76" s="138" t="s">
        <v>31</v>
      </c>
      <c r="J76" s="35" t="str">
        <f>E21</f>
        <v>Vodohospodářské inženýrské služby,a.s.</v>
      </c>
      <c r="K76" s="38"/>
      <c r="L76" s="42"/>
    </row>
    <row r="77" s="1" customFormat="1" ht="15.15" customHeight="1">
      <c r="B77" s="37"/>
      <c r="C77" s="31" t="s">
        <v>29</v>
      </c>
      <c r="D77" s="38"/>
      <c r="E77" s="38"/>
      <c r="F77" s="26" t="str">
        <f>IF(E18="","",E18)</f>
        <v>Vyplň údaj</v>
      </c>
      <c r="G77" s="38"/>
      <c r="H77" s="38"/>
      <c r="I77" s="138" t="s">
        <v>34</v>
      </c>
      <c r="J77" s="35" t="str">
        <f>E24</f>
        <v>Ing.Josef Němeček</v>
      </c>
      <c r="K77" s="38"/>
      <c r="L77" s="42"/>
    </row>
    <row r="78" s="1" customFormat="1" ht="10.32" customHeight="1">
      <c r="B78" s="37"/>
      <c r="C78" s="38"/>
      <c r="D78" s="38"/>
      <c r="E78" s="38"/>
      <c r="F78" s="38"/>
      <c r="G78" s="38"/>
      <c r="H78" s="38"/>
      <c r="I78" s="135"/>
      <c r="J78" s="38"/>
      <c r="K78" s="38"/>
      <c r="L78" s="42"/>
    </row>
    <row r="79" s="10" customFormat="1" ht="29.28" customHeight="1">
      <c r="B79" s="185"/>
      <c r="C79" s="186" t="s">
        <v>111</v>
      </c>
      <c r="D79" s="187" t="s">
        <v>57</v>
      </c>
      <c r="E79" s="187" t="s">
        <v>53</v>
      </c>
      <c r="F79" s="187" t="s">
        <v>54</v>
      </c>
      <c r="G79" s="187" t="s">
        <v>112</v>
      </c>
      <c r="H79" s="187" t="s">
        <v>113</v>
      </c>
      <c r="I79" s="188" t="s">
        <v>114</v>
      </c>
      <c r="J79" s="187" t="s">
        <v>97</v>
      </c>
      <c r="K79" s="189" t="s">
        <v>115</v>
      </c>
      <c r="L79" s="190"/>
      <c r="M79" s="90" t="s">
        <v>19</v>
      </c>
      <c r="N79" s="91" t="s">
        <v>42</v>
      </c>
      <c r="O79" s="91" t="s">
        <v>116</v>
      </c>
      <c r="P79" s="91" t="s">
        <v>117</v>
      </c>
      <c r="Q79" s="91" t="s">
        <v>118</v>
      </c>
      <c r="R79" s="91" t="s">
        <v>119</v>
      </c>
      <c r="S79" s="91" t="s">
        <v>120</v>
      </c>
      <c r="T79" s="92" t="s">
        <v>121</v>
      </c>
    </row>
    <row r="80" s="1" customFormat="1" ht="22.8" customHeight="1">
      <c r="B80" s="37"/>
      <c r="C80" s="97" t="s">
        <v>122</v>
      </c>
      <c r="D80" s="38"/>
      <c r="E80" s="38"/>
      <c r="F80" s="38"/>
      <c r="G80" s="38"/>
      <c r="H80" s="38"/>
      <c r="I80" s="135"/>
      <c r="J80" s="191">
        <f>BK80</f>
        <v>0</v>
      </c>
      <c r="K80" s="38"/>
      <c r="L80" s="42"/>
      <c r="M80" s="93"/>
      <c r="N80" s="94"/>
      <c r="O80" s="94"/>
      <c r="P80" s="192">
        <f>P81</f>
        <v>0</v>
      </c>
      <c r="Q80" s="94"/>
      <c r="R80" s="192">
        <f>R81</f>
        <v>0</v>
      </c>
      <c r="S80" s="94"/>
      <c r="T80" s="193">
        <f>T81</f>
        <v>0</v>
      </c>
      <c r="AT80" s="16" t="s">
        <v>71</v>
      </c>
      <c r="AU80" s="16" t="s">
        <v>98</v>
      </c>
      <c r="BK80" s="194">
        <f>BK81</f>
        <v>0</v>
      </c>
    </row>
    <row r="81" s="11" customFormat="1" ht="25.92" customHeight="1">
      <c r="B81" s="195"/>
      <c r="C81" s="196"/>
      <c r="D81" s="197" t="s">
        <v>71</v>
      </c>
      <c r="E81" s="198" t="s">
        <v>399</v>
      </c>
      <c r="F81" s="198" t="s">
        <v>400</v>
      </c>
      <c r="G81" s="196"/>
      <c r="H81" s="196"/>
      <c r="I81" s="199"/>
      <c r="J81" s="200">
        <f>BK81</f>
        <v>0</v>
      </c>
      <c r="K81" s="196"/>
      <c r="L81" s="201"/>
      <c r="M81" s="202"/>
      <c r="N81" s="203"/>
      <c r="O81" s="203"/>
      <c r="P81" s="204">
        <f>SUM(P82:P101)</f>
        <v>0</v>
      </c>
      <c r="Q81" s="203"/>
      <c r="R81" s="204">
        <f>SUM(R82:R101)</f>
        <v>0</v>
      </c>
      <c r="S81" s="203"/>
      <c r="T81" s="205">
        <f>SUM(T82:T101)</f>
        <v>0</v>
      </c>
      <c r="AR81" s="206" t="s">
        <v>142</v>
      </c>
      <c r="AT81" s="207" t="s">
        <v>71</v>
      </c>
      <c r="AU81" s="207" t="s">
        <v>72</v>
      </c>
      <c r="AY81" s="206" t="s">
        <v>125</v>
      </c>
      <c r="BK81" s="208">
        <f>SUM(BK82:BK101)</f>
        <v>0</v>
      </c>
    </row>
    <row r="82" s="1" customFormat="1" ht="16.5" customHeight="1">
      <c r="B82" s="37"/>
      <c r="C82" s="211" t="s">
        <v>80</v>
      </c>
      <c r="D82" s="211" t="s">
        <v>127</v>
      </c>
      <c r="E82" s="212" t="s">
        <v>401</v>
      </c>
      <c r="F82" s="213" t="s">
        <v>402</v>
      </c>
      <c r="G82" s="214" t="s">
        <v>403</v>
      </c>
      <c r="H82" s="215">
        <v>1</v>
      </c>
      <c r="I82" s="216"/>
      <c r="J82" s="217">
        <f>ROUND(I82*H82,2)</f>
        <v>0</v>
      </c>
      <c r="K82" s="213" t="s">
        <v>19</v>
      </c>
      <c r="L82" s="42"/>
      <c r="M82" s="218" t="s">
        <v>19</v>
      </c>
      <c r="N82" s="219" t="s">
        <v>43</v>
      </c>
      <c r="O82" s="82"/>
      <c r="P82" s="220">
        <f>O82*H82</f>
        <v>0</v>
      </c>
      <c r="Q82" s="220">
        <v>0</v>
      </c>
      <c r="R82" s="220">
        <f>Q82*H82</f>
        <v>0</v>
      </c>
      <c r="S82" s="220">
        <v>0</v>
      </c>
      <c r="T82" s="221">
        <f>S82*H82</f>
        <v>0</v>
      </c>
      <c r="AR82" s="222" t="s">
        <v>131</v>
      </c>
      <c r="AT82" s="222" t="s">
        <v>127</v>
      </c>
      <c r="AU82" s="222" t="s">
        <v>80</v>
      </c>
      <c r="AY82" s="16" t="s">
        <v>125</v>
      </c>
      <c r="BE82" s="223">
        <f>IF(N82="základní",J82,0)</f>
        <v>0</v>
      </c>
      <c r="BF82" s="223">
        <f>IF(N82="snížená",J82,0)</f>
        <v>0</v>
      </c>
      <c r="BG82" s="223">
        <f>IF(N82="zákl. přenesená",J82,0)</f>
        <v>0</v>
      </c>
      <c r="BH82" s="223">
        <f>IF(N82="sníž. přenesená",J82,0)</f>
        <v>0</v>
      </c>
      <c r="BI82" s="223">
        <f>IF(N82="nulová",J82,0)</f>
        <v>0</v>
      </c>
      <c r="BJ82" s="16" t="s">
        <v>80</v>
      </c>
      <c r="BK82" s="223">
        <f>ROUND(I82*H82,2)</f>
        <v>0</v>
      </c>
      <c r="BL82" s="16" t="s">
        <v>131</v>
      </c>
      <c r="BM82" s="222" t="s">
        <v>404</v>
      </c>
    </row>
    <row r="83" s="1" customFormat="1" ht="16.5" customHeight="1">
      <c r="B83" s="37"/>
      <c r="C83" s="211" t="s">
        <v>82</v>
      </c>
      <c r="D83" s="211" t="s">
        <v>127</v>
      </c>
      <c r="E83" s="212" t="s">
        <v>405</v>
      </c>
      <c r="F83" s="213" t="s">
        <v>406</v>
      </c>
      <c r="G83" s="214" t="s">
        <v>403</v>
      </c>
      <c r="H83" s="215">
        <v>1</v>
      </c>
      <c r="I83" s="216"/>
      <c r="J83" s="217">
        <f>ROUND(I83*H83,2)</f>
        <v>0</v>
      </c>
      <c r="K83" s="213" t="s">
        <v>19</v>
      </c>
      <c r="L83" s="42"/>
      <c r="M83" s="218" t="s">
        <v>19</v>
      </c>
      <c r="N83" s="219" t="s">
        <v>43</v>
      </c>
      <c r="O83" s="82"/>
      <c r="P83" s="220">
        <f>O83*H83</f>
        <v>0</v>
      </c>
      <c r="Q83" s="220">
        <v>0</v>
      </c>
      <c r="R83" s="220">
        <f>Q83*H83</f>
        <v>0</v>
      </c>
      <c r="S83" s="220">
        <v>0</v>
      </c>
      <c r="T83" s="221">
        <f>S83*H83</f>
        <v>0</v>
      </c>
      <c r="AR83" s="222" t="s">
        <v>131</v>
      </c>
      <c r="AT83" s="222" t="s">
        <v>127</v>
      </c>
      <c r="AU83" s="222" t="s">
        <v>80</v>
      </c>
      <c r="AY83" s="16" t="s">
        <v>125</v>
      </c>
      <c r="BE83" s="223">
        <f>IF(N83="základní",J83,0)</f>
        <v>0</v>
      </c>
      <c r="BF83" s="223">
        <f>IF(N83="snížená",J83,0)</f>
        <v>0</v>
      </c>
      <c r="BG83" s="223">
        <f>IF(N83="zákl. přenesená",J83,0)</f>
        <v>0</v>
      </c>
      <c r="BH83" s="223">
        <f>IF(N83="sníž. přenesená",J83,0)</f>
        <v>0</v>
      </c>
      <c r="BI83" s="223">
        <f>IF(N83="nulová",J83,0)</f>
        <v>0</v>
      </c>
      <c r="BJ83" s="16" t="s">
        <v>80</v>
      </c>
      <c r="BK83" s="223">
        <f>ROUND(I83*H83,2)</f>
        <v>0</v>
      </c>
      <c r="BL83" s="16" t="s">
        <v>131</v>
      </c>
      <c r="BM83" s="222" t="s">
        <v>407</v>
      </c>
    </row>
    <row r="84" s="1" customFormat="1" ht="24" customHeight="1">
      <c r="B84" s="37"/>
      <c r="C84" s="211" t="s">
        <v>134</v>
      </c>
      <c r="D84" s="211" t="s">
        <v>127</v>
      </c>
      <c r="E84" s="212" t="s">
        <v>408</v>
      </c>
      <c r="F84" s="213" t="s">
        <v>409</v>
      </c>
      <c r="G84" s="214" t="s">
        <v>403</v>
      </c>
      <c r="H84" s="215">
        <v>1</v>
      </c>
      <c r="I84" s="216"/>
      <c r="J84" s="217">
        <f>ROUND(I84*H84,2)</f>
        <v>0</v>
      </c>
      <c r="K84" s="213" t="s">
        <v>19</v>
      </c>
      <c r="L84" s="42"/>
      <c r="M84" s="218" t="s">
        <v>19</v>
      </c>
      <c r="N84" s="219" t="s">
        <v>43</v>
      </c>
      <c r="O84" s="82"/>
      <c r="P84" s="220">
        <f>O84*H84</f>
        <v>0</v>
      </c>
      <c r="Q84" s="220">
        <v>0</v>
      </c>
      <c r="R84" s="220">
        <f>Q84*H84</f>
        <v>0</v>
      </c>
      <c r="S84" s="220">
        <v>0</v>
      </c>
      <c r="T84" s="221">
        <f>S84*H84</f>
        <v>0</v>
      </c>
      <c r="AR84" s="222" t="s">
        <v>131</v>
      </c>
      <c r="AT84" s="222" t="s">
        <v>127</v>
      </c>
      <c r="AU84" s="222" t="s">
        <v>80</v>
      </c>
      <c r="AY84" s="16" t="s">
        <v>125</v>
      </c>
      <c r="BE84" s="223">
        <f>IF(N84="základní",J84,0)</f>
        <v>0</v>
      </c>
      <c r="BF84" s="223">
        <f>IF(N84="snížená",J84,0)</f>
        <v>0</v>
      </c>
      <c r="BG84" s="223">
        <f>IF(N84="zákl. přenesená",J84,0)</f>
        <v>0</v>
      </c>
      <c r="BH84" s="223">
        <f>IF(N84="sníž. přenesená",J84,0)</f>
        <v>0</v>
      </c>
      <c r="BI84" s="223">
        <f>IF(N84="nulová",J84,0)</f>
        <v>0</v>
      </c>
      <c r="BJ84" s="16" t="s">
        <v>80</v>
      </c>
      <c r="BK84" s="223">
        <f>ROUND(I84*H84,2)</f>
        <v>0</v>
      </c>
      <c r="BL84" s="16" t="s">
        <v>131</v>
      </c>
      <c r="BM84" s="222" t="s">
        <v>410</v>
      </c>
    </row>
    <row r="85" s="1" customFormat="1" ht="16.5" customHeight="1">
      <c r="B85" s="37"/>
      <c r="C85" s="211" t="s">
        <v>131</v>
      </c>
      <c r="D85" s="211" t="s">
        <v>127</v>
      </c>
      <c r="E85" s="212" t="s">
        <v>411</v>
      </c>
      <c r="F85" s="213" t="s">
        <v>412</v>
      </c>
      <c r="G85" s="214" t="s">
        <v>403</v>
      </c>
      <c r="H85" s="215">
        <v>1</v>
      </c>
      <c r="I85" s="216"/>
      <c r="J85" s="217">
        <f>ROUND(I85*H85,2)</f>
        <v>0</v>
      </c>
      <c r="K85" s="213" t="s">
        <v>19</v>
      </c>
      <c r="L85" s="42"/>
      <c r="M85" s="218" t="s">
        <v>19</v>
      </c>
      <c r="N85" s="219" t="s">
        <v>43</v>
      </c>
      <c r="O85" s="82"/>
      <c r="P85" s="220">
        <f>O85*H85</f>
        <v>0</v>
      </c>
      <c r="Q85" s="220">
        <v>0</v>
      </c>
      <c r="R85" s="220">
        <f>Q85*H85</f>
        <v>0</v>
      </c>
      <c r="S85" s="220">
        <v>0</v>
      </c>
      <c r="T85" s="221">
        <f>S85*H85</f>
        <v>0</v>
      </c>
      <c r="AR85" s="222" t="s">
        <v>131</v>
      </c>
      <c r="AT85" s="222" t="s">
        <v>127</v>
      </c>
      <c r="AU85" s="222" t="s">
        <v>80</v>
      </c>
      <c r="AY85" s="16" t="s">
        <v>125</v>
      </c>
      <c r="BE85" s="223">
        <f>IF(N85="základní",J85,0)</f>
        <v>0</v>
      </c>
      <c r="BF85" s="223">
        <f>IF(N85="snížená",J85,0)</f>
        <v>0</v>
      </c>
      <c r="BG85" s="223">
        <f>IF(N85="zákl. přenesená",J85,0)</f>
        <v>0</v>
      </c>
      <c r="BH85" s="223">
        <f>IF(N85="sníž. přenesená",J85,0)</f>
        <v>0</v>
      </c>
      <c r="BI85" s="223">
        <f>IF(N85="nulová",J85,0)</f>
        <v>0</v>
      </c>
      <c r="BJ85" s="16" t="s">
        <v>80</v>
      </c>
      <c r="BK85" s="223">
        <f>ROUND(I85*H85,2)</f>
        <v>0</v>
      </c>
      <c r="BL85" s="16" t="s">
        <v>131</v>
      </c>
      <c r="BM85" s="222" t="s">
        <v>413</v>
      </c>
    </row>
    <row r="86" s="1" customFormat="1" ht="16.5" customHeight="1">
      <c r="B86" s="37"/>
      <c r="C86" s="211" t="s">
        <v>142</v>
      </c>
      <c r="D86" s="211" t="s">
        <v>127</v>
      </c>
      <c r="E86" s="212" t="s">
        <v>414</v>
      </c>
      <c r="F86" s="213" t="s">
        <v>415</v>
      </c>
      <c r="G86" s="214" t="s">
        <v>403</v>
      </c>
      <c r="H86" s="215">
        <v>1</v>
      </c>
      <c r="I86" s="216"/>
      <c r="J86" s="217">
        <f>ROUND(I86*H86,2)</f>
        <v>0</v>
      </c>
      <c r="K86" s="213" t="s">
        <v>19</v>
      </c>
      <c r="L86" s="42"/>
      <c r="M86" s="218" t="s">
        <v>19</v>
      </c>
      <c r="N86" s="219" t="s">
        <v>43</v>
      </c>
      <c r="O86" s="82"/>
      <c r="P86" s="220">
        <f>O86*H86</f>
        <v>0</v>
      </c>
      <c r="Q86" s="220">
        <v>0</v>
      </c>
      <c r="R86" s="220">
        <f>Q86*H86</f>
        <v>0</v>
      </c>
      <c r="S86" s="220">
        <v>0</v>
      </c>
      <c r="T86" s="221">
        <f>S86*H86</f>
        <v>0</v>
      </c>
      <c r="AR86" s="222" t="s">
        <v>131</v>
      </c>
      <c r="AT86" s="222" t="s">
        <v>127</v>
      </c>
      <c r="AU86" s="222" t="s">
        <v>80</v>
      </c>
      <c r="AY86" s="16" t="s">
        <v>125</v>
      </c>
      <c r="BE86" s="223">
        <f>IF(N86="základní",J86,0)</f>
        <v>0</v>
      </c>
      <c r="BF86" s="223">
        <f>IF(N86="snížená",J86,0)</f>
        <v>0</v>
      </c>
      <c r="BG86" s="223">
        <f>IF(N86="zákl. přenesená",J86,0)</f>
        <v>0</v>
      </c>
      <c r="BH86" s="223">
        <f>IF(N86="sníž. přenesená",J86,0)</f>
        <v>0</v>
      </c>
      <c r="BI86" s="223">
        <f>IF(N86="nulová",J86,0)</f>
        <v>0</v>
      </c>
      <c r="BJ86" s="16" t="s">
        <v>80</v>
      </c>
      <c r="BK86" s="223">
        <f>ROUND(I86*H86,2)</f>
        <v>0</v>
      </c>
      <c r="BL86" s="16" t="s">
        <v>131</v>
      </c>
      <c r="BM86" s="222" t="s">
        <v>416</v>
      </c>
    </row>
    <row r="87" s="1" customFormat="1" ht="24" customHeight="1">
      <c r="B87" s="37"/>
      <c r="C87" s="211" t="s">
        <v>137</v>
      </c>
      <c r="D87" s="211" t="s">
        <v>127</v>
      </c>
      <c r="E87" s="212" t="s">
        <v>417</v>
      </c>
      <c r="F87" s="213" t="s">
        <v>418</v>
      </c>
      <c r="G87" s="214" t="s">
        <v>403</v>
      </c>
      <c r="H87" s="215">
        <v>1</v>
      </c>
      <c r="I87" s="216"/>
      <c r="J87" s="217">
        <f>ROUND(I87*H87,2)</f>
        <v>0</v>
      </c>
      <c r="K87" s="213" t="s">
        <v>19</v>
      </c>
      <c r="L87" s="42"/>
      <c r="M87" s="218" t="s">
        <v>19</v>
      </c>
      <c r="N87" s="219" t="s">
        <v>43</v>
      </c>
      <c r="O87" s="82"/>
      <c r="P87" s="220">
        <f>O87*H87</f>
        <v>0</v>
      </c>
      <c r="Q87" s="220">
        <v>0</v>
      </c>
      <c r="R87" s="220">
        <f>Q87*H87</f>
        <v>0</v>
      </c>
      <c r="S87" s="220">
        <v>0</v>
      </c>
      <c r="T87" s="221">
        <f>S87*H87</f>
        <v>0</v>
      </c>
      <c r="AR87" s="222" t="s">
        <v>131</v>
      </c>
      <c r="AT87" s="222" t="s">
        <v>127</v>
      </c>
      <c r="AU87" s="222" t="s">
        <v>80</v>
      </c>
      <c r="AY87" s="16" t="s">
        <v>125</v>
      </c>
      <c r="BE87" s="223">
        <f>IF(N87="základní",J87,0)</f>
        <v>0</v>
      </c>
      <c r="BF87" s="223">
        <f>IF(N87="snížená",J87,0)</f>
        <v>0</v>
      </c>
      <c r="BG87" s="223">
        <f>IF(N87="zákl. přenesená",J87,0)</f>
        <v>0</v>
      </c>
      <c r="BH87" s="223">
        <f>IF(N87="sníž. přenesená",J87,0)</f>
        <v>0</v>
      </c>
      <c r="BI87" s="223">
        <f>IF(N87="nulová",J87,0)</f>
        <v>0</v>
      </c>
      <c r="BJ87" s="16" t="s">
        <v>80</v>
      </c>
      <c r="BK87" s="223">
        <f>ROUND(I87*H87,2)</f>
        <v>0</v>
      </c>
      <c r="BL87" s="16" t="s">
        <v>131</v>
      </c>
      <c r="BM87" s="222" t="s">
        <v>419</v>
      </c>
    </row>
    <row r="88" s="1" customFormat="1" ht="16.5" customHeight="1">
      <c r="B88" s="37"/>
      <c r="C88" s="211" t="s">
        <v>149</v>
      </c>
      <c r="D88" s="211" t="s">
        <v>127</v>
      </c>
      <c r="E88" s="212" t="s">
        <v>420</v>
      </c>
      <c r="F88" s="213" t="s">
        <v>421</v>
      </c>
      <c r="G88" s="214" t="s">
        <v>403</v>
      </c>
      <c r="H88" s="215">
        <v>1</v>
      </c>
      <c r="I88" s="216"/>
      <c r="J88" s="217">
        <f>ROUND(I88*H88,2)</f>
        <v>0</v>
      </c>
      <c r="K88" s="213" t="s">
        <v>19</v>
      </c>
      <c r="L88" s="42"/>
      <c r="M88" s="218" t="s">
        <v>19</v>
      </c>
      <c r="N88" s="219" t="s">
        <v>43</v>
      </c>
      <c r="O88" s="82"/>
      <c r="P88" s="220">
        <f>O88*H88</f>
        <v>0</v>
      </c>
      <c r="Q88" s="220">
        <v>0</v>
      </c>
      <c r="R88" s="220">
        <f>Q88*H88</f>
        <v>0</v>
      </c>
      <c r="S88" s="220">
        <v>0</v>
      </c>
      <c r="T88" s="221">
        <f>S88*H88</f>
        <v>0</v>
      </c>
      <c r="AR88" s="222" t="s">
        <v>131</v>
      </c>
      <c r="AT88" s="222" t="s">
        <v>127</v>
      </c>
      <c r="AU88" s="222" t="s">
        <v>80</v>
      </c>
      <c r="AY88" s="16" t="s">
        <v>125</v>
      </c>
      <c r="BE88" s="223">
        <f>IF(N88="základní",J88,0)</f>
        <v>0</v>
      </c>
      <c r="BF88" s="223">
        <f>IF(N88="snížená",J88,0)</f>
        <v>0</v>
      </c>
      <c r="BG88" s="223">
        <f>IF(N88="zákl. přenesená",J88,0)</f>
        <v>0</v>
      </c>
      <c r="BH88" s="223">
        <f>IF(N88="sníž. přenesená",J88,0)</f>
        <v>0</v>
      </c>
      <c r="BI88" s="223">
        <f>IF(N88="nulová",J88,0)</f>
        <v>0</v>
      </c>
      <c r="BJ88" s="16" t="s">
        <v>80</v>
      </c>
      <c r="BK88" s="223">
        <f>ROUND(I88*H88,2)</f>
        <v>0</v>
      </c>
      <c r="BL88" s="16" t="s">
        <v>131</v>
      </c>
      <c r="BM88" s="222" t="s">
        <v>422</v>
      </c>
    </row>
    <row r="89" s="1" customFormat="1" ht="16.5" customHeight="1">
      <c r="B89" s="37"/>
      <c r="C89" s="211" t="s">
        <v>141</v>
      </c>
      <c r="D89" s="211" t="s">
        <v>127</v>
      </c>
      <c r="E89" s="212" t="s">
        <v>423</v>
      </c>
      <c r="F89" s="213" t="s">
        <v>424</v>
      </c>
      <c r="G89" s="214" t="s">
        <v>403</v>
      </c>
      <c r="H89" s="215">
        <v>1</v>
      </c>
      <c r="I89" s="216"/>
      <c r="J89" s="217">
        <f>ROUND(I89*H89,2)</f>
        <v>0</v>
      </c>
      <c r="K89" s="213" t="s">
        <v>19</v>
      </c>
      <c r="L89" s="42"/>
      <c r="M89" s="218" t="s">
        <v>19</v>
      </c>
      <c r="N89" s="219" t="s">
        <v>43</v>
      </c>
      <c r="O89" s="82"/>
      <c r="P89" s="220">
        <f>O89*H89</f>
        <v>0</v>
      </c>
      <c r="Q89" s="220">
        <v>0</v>
      </c>
      <c r="R89" s="220">
        <f>Q89*H89</f>
        <v>0</v>
      </c>
      <c r="S89" s="220">
        <v>0</v>
      </c>
      <c r="T89" s="221">
        <f>S89*H89</f>
        <v>0</v>
      </c>
      <c r="AR89" s="222" t="s">
        <v>131</v>
      </c>
      <c r="AT89" s="222" t="s">
        <v>127</v>
      </c>
      <c r="AU89" s="222" t="s">
        <v>80</v>
      </c>
      <c r="AY89" s="16" t="s">
        <v>125</v>
      </c>
      <c r="BE89" s="223">
        <f>IF(N89="základní",J89,0)</f>
        <v>0</v>
      </c>
      <c r="BF89" s="223">
        <f>IF(N89="snížená",J89,0)</f>
        <v>0</v>
      </c>
      <c r="BG89" s="223">
        <f>IF(N89="zákl. přenesená",J89,0)</f>
        <v>0</v>
      </c>
      <c r="BH89" s="223">
        <f>IF(N89="sníž. přenesená",J89,0)</f>
        <v>0</v>
      </c>
      <c r="BI89" s="223">
        <f>IF(N89="nulová",J89,0)</f>
        <v>0</v>
      </c>
      <c r="BJ89" s="16" t="s">
        <v>80</v>
      </c>
      <c r="BK89" s="223">
        <f>ROUND(I89*H89,2)</f>
        <v>0</v>
      </c>
      <c r="BL89" s="16" t="s">
        <v>131</v>
      </c>
      <c r="BM89" s="222" t="s">
        <v>425</v>
      </c>
    </row>
    <row r="90" s="1" customFormat="1" ht="16.5" customHeight="1">
      <c r="B90" s="37"/>
      <c r="C90" s="211" t="s">
        <v>161</v>
      </c>
      <c r="D90" s="211" t="s">
        <v>127</v>
      </c>
      <c r="E90" s="212" t="s">
        <v>426</v>
      </c>
      <c r="F90" s="213" t="s">
        <v>427</v>
      </c>
      <c r="G90" s="214" t="s">
        <v>403</v>
      </c>
      <c r="H90" s="215">
        <v>1</v>
      </c>
      <c r="I90" s="216"/>
      <c r="J90" s="217">
        <f>ROUND(I90*H90,2)</f>
        <v>0</v>
      </c>
      <c r="K90" s="213" t="s">
        <v>19</v>
      </c>
      <c r="L90" s="42"/>
      <c r="M90" s="218" t="s">
        <v>19</v>
      </c>
      <c r="N90" s="219" t="s">
        <v>43</v>
      </c>
      <c r="O90" s="82"/>
      <c r="P90" s="220">
        <f>O90*H90</f>
        <v>0</v>
      </c>
      <c r="Q90" s="220">
        <v>0</v>
      </c>
      <c r="R90" s="220">
        <f>Q90*H90</f>
        <v>0</v>
      </c>
      <c r="S90" s="220">
        <v>0</v>
      </c>
      <c r="T90" s="221">
        <f>S90*H90</f>
        <v>0</v>
      </c>
      <c r="AR90" s="222" t="s">
        <v>131</v>
      </c>
      <c r="AT90" s="222" t="s">
        <v>127</v>
      </c>
      <c r="AU90" s="222" t="s">
        <v>80</v>
      </c>
      <c r="AY90" s="16" t="s">
        <v>125</v>
      </c>
      <c r="BE90" s="223">
        <f>IF(N90="základní",J90,0)</f>
        <v>0</v>
      </c>
      <c r="BF90" s="223">
        <f>IF(N90="snížená",J90,0)</f>
        <v>0</v>
      </c>
      <c r="BG90" s="223">
        <f>IF(N90="zákl. přenesená",J90,0)</f>
        <v>0</v>
      </c>
      <c r="BH90" s="223">
        <f>IF(N90="sníž. přenesená",J90,0)</f>
        <v>0</v>
      </c>
      <c r="BI90" s="223">
        <f>IF(N90="nulová",J90,0)</f>
        <v>0</v>
      </c>
      <c r="BJ90" s="16" t="s">
        <v>80</v>
      </c>
      <c r="BK90" s="223">
        <f>ROUND(I90*H90,2)</f>
        <v>0</v>
      </c>
      <c r="BL90" s="16" t="s">
        <v>131</v>
      </c>
      <c r="BM90" s="222" t="s">
        <v>428</v>
      </c>
    </row>
    <row r="91" s="1" customFormat="1" ht="16.5" customHeight="1">
      <c r="B91" s="37"/>
      <c r="C91" s="211" t="s">
        <v>145</v>
      </c>
      <c r="D91" s="211" t="s">
        <v>127</v>
      </c>
      <c r="E91" s="212" t="s">
        <v>429</v>
      </c>
      <c r="F91" s="213" t="s">
        <v>430</v>
      </c>
      <c r="G91" s="214" t="s">
        <v>403</v>
      </c>
      <c r="H91" s="215">
        <v>1</v>
      </c>
      <c r="I91" s="216"/>
      <c r="J91" s="217">
        <f>ROUND(I91*H91,2)</f>
        <v>0</v>
      </c>
      <c r="K91" s="213" t="s">
        <v>19</v>
      </c>
      <c r="L91" s="42"/>
      <c r="M91" s="218" t="s">
        <v>19</v>
      </c>
      <c r="N91" s="219" t="s">
        <v>43</v>
      </c>
      <c r="O91" s="82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AR91" s="222" t="s">
        <v>131</v>
      </c>
      <c r="AT91" s="222" t="s">
        <v>127</v>
      </c>
      <c r="AU91" s="222" t="s">
        <v>80</v>
      </c>
      <c r="AY91" s="16" t="s">
        <v>125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6" t="s">
        <v>80</v>
      </c>
      <c r="BK91" s="223">
        <f>ROUND(I91*H91,2)</f>
        <v>0</v>
      </c>
      <c r="BL91" s="16" t="s">
        <v>131</v>
      </c>
      <c r="BM91" s="222" t="s">
        <v>431</v>
      </c>
    </row>
    <row r="92" s="1" customFormat="1" ht="16.5" customHeight="1">
      <c r="B92" s="37"/>
      <c r="C92" s="211" t="s">
        <v>169</v>
      </c>
      <c r="D92" s="211" t="s">
        <v>127</v>
      </c>
      <c r="E92" s="212" t="s">
        <v>432</v>
      </c>
      <c r="F92" s="213" t="s">
        <v>433</v>
      </c>
      <c r="G92" s="214" t="s">
        <v>403</v>
      </c>
      <c r="H92" s="215">
        <v>1</v>
      </c>
      <c r="I92" s="216"/>
      <c r="J92" s="217">
        <f>ROUND(I92*H92,2)</f>
        <v>0</v>
      </c>
      <c r="K92" s="213" t="s">
        <v>19</v>
      </c>
      <c r="L92" s="42"/>
      <c r="M92" s="218" t="s">
        <v>19</v>
      </c>
      <c r="N92" s="219" t="s">
        <v>43</v>
      </c>
      <c r="O92" s="82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AR92" s="222" t="s">
        <v>131</v>
      </c>
      <c r="AT92" s="222" t="s">
        <v>127</v>
      </c>
      <c r="AU92" s="222" t="s">
        <v>80</v>
      </c>
      <c r="AY92" s="16" t="s">
        <v>125</v>
      </c>
      <c r="BE92" s="223">
        <f>IF(N92="základní",J92,0)</f>
        <v>0</v>
      </c>
      <c r="BF92" s="223">
        <f>IF(N92="snížená",J92,0)</f>
        <v>0</v>
      </c>
      <c r="BG92" s="223">
        <f>IF(N92="zákl. přenesená",J92,0)</f>
        <v>0</v>
      </c>
      <c r="BH92" s="223">
        <f>IF(N92="sníž. přenesená",J92,0)</f>
        <v>0</v>
      </c>
      <c r="BI92" s="223">
        <f>IF(N92="nulová",J92,0)</f>
        <v>0</v>
      </c>
      <c r="BJ92" s="16" t="s">
        <v>80</v>
      </c>
      <c r="BK92" s="223">
        <f>ROUND(I92*H92,2)</f>
        <v>0</v>
      </c>
      <c r="BL92" s="16" t="s">
        <v>131</v>
      </c>
      <c r="BM92" s="222" t="s">
        <v>434</v>
      </c>
    </row>
    <row r="93" s="1" customFormat="1" ht="24" customHeight="1">
      <c r="B93" s="37"/>
      <c r="C93" s="211" t="s">
        <v>148</v>
      </c>
      <c r="D93" s="211" t="s">
        <v>127</v>
      </c>
      <c r="E93" s="212" t="s">
        <v>435</v>
      </c>
      <c r="F93" s="213" t="s">
        <v>436</v>
      </c>
      <c r="G93" s="214" t="s">
        <v>403</v>
      </c>
      <c r="H93" s="215">
        <v>1</v>
      </c>
      <c r="I93" s="216"/>
      <c r="J93" s="217">
        <f>ROUND(I93*H93,2)</f>
        <v>0</v>
      </c>
      <c r="K93" s="213" t="s">
        <v>19</v>
      </c>
      <c r="L93" s="42"/>
      <c r="M93" s="218" t="s">
        <v>19</v>
      </c>
      <c r="N93" s="219" t="s">
        <v>43</v>
      </c>
      <c r="O93" s="82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AR93" s="222" t="s">
        <v>131</v>
      </c>
      <c r="AT93" s="222" t="s">
        <v>127</v>
      </c>
      <c r="AU93" s="222" t="s">
        <v>80</v>
      </c>
      <c r="AY93" s="16" t="s">
        <v>125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16" t="s">
        <v>80</v>
      </c>
      <c r="BK93" s="223">
        <f>ROUND(I93*H93,2)</f>
        <v>0</v>
      </c>
      <c r="BL93" s="16" t="s">
        <v>131</v>
      </c>
      <c r="BM93" s="222" t="s">
        <v>437</v>
      </c>
    </row>
    <row r="94" s="1" customFormat="1" ht="16.5" customHeight="1">
      <c r="B94" s="37"/>
      <c r="C94" s="211" t="s">
        <v>176</v>
      </c>
      <c r="D94" s="211" t="s">
        <v>127</v>
      </c>
      <c r="E94" s="212" t="s">
        <v>438</v>
      </c>
      <c r="F94" s="213" t="s">
        <v>439</v>
      </c>
      <c r="G94" s="214" t="s">
        <v>403</v>
      </c>
      <c r="H94" s="215">
        <v>1</v>
      </c>
      <c r="I94" s="216"/>
      <c r="J94" s="217">
        <f>ROUND(I94*H94,2)</f>
        <v>0</v>
      </c>
      <c r="K94" s="213" t="s">
        <v>19</v>
      </c>
      <c r="L94" s="42"/>
      <c r="M94" s="218" t="s">
        <v>19</v>
      </c>
      <c r="N94" s="219" t="s">
        <v>43</v>
      </c>
      <c r="O94" s="82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AR94" s="222" t="s">
        <v>131</v>
      </c>
      <c r="AT94" s="222" t="s">
        <v>127</v>
      </c>
      <c r="AU94" s="222" t="s">
        <v>80</v>
      </c>
      <c r="AY94" s="16" t="s">
        <v>125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6" t="s">
        <v>80</v>
      </c>
      <c r="BK94" s="223">
        <f>ROUND(I94*H94,2)</f>
        <v>0</v>
      </c>
      <c r="BL94" s="16" t="s">
        <v>131</v>
      </c>
      <c r="BM94" s="222" t="s">
        <v>440</v>
      </c>
    </row>
    <row r="95" s="1" customFormat="1" ht="16.5" customHeight="1">
      <c r="B95" s="37"/>
      <c r="C95" s="211" t="s">
        <v>152</v>
      </c>
      <c r="D95" s="211" t="s">
        <v>127</v>
      </c>
      <c r="E95" s="212" t="s">
        <v>441</v>
      </c>
      <c r="F95" s="213" t="s">
        <v>442</v>
      </c>
      <c r="G95" s="214" t="s">
        <v>403</v>
      </c>
      <c r="H95" s="215">
        <v>1</v>
      </c>
      <c r="I95" s="216"/>
      <c r="J95" s="217">
        <f>ROUND(I95*H95,2)</f>
        <v>0</v>
      </c>
      <c r="K95" s="213" t="s">
        <v>19</v>
      </c>
      <c r="L95" s="42"/>
      <c r="M95" s="218" t="s">
        <v>19</v>
      </c>
      <c r="N95" s="219" t="s">
        <v>43</v>
      </c>
      <c r="O95" s="82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AR95" s="222" t="s">
        <v>131</v>
      </c>
      <c r="AT95" s="222" t="s">
        <v>127</v>
      </c>
      <c r="AU95" s="222" t="s">
        <v>80</v>
      </c>
      <c r="AY95" s="16" t="s">
        <v>125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6" t="s">
        <v>80</v>
      </c>
      <c r="BK95" s="223">
        <f>ROUND(I95*H95,2)</f>
        <v>0</v>
      </c>
      <c r="BL95" s="16" t="s">
        <v>131</v>
      </c>
      <c r="BM95" s="222" t="s">
        <v>443</v>
      </c>
    </row>
    <row r="96" s="1" customFormat="1" ht="24" customHeight="1">
      <c r="B96" s="37"/>
      <c r="C96" s="211" t="s">
        <v>8</v>
      </c>
      <c r="D96" s="211" t="s">
        <v>127</v>
      </c>
      <c r="E96" s="212" t="s">
        <v>444</v>
      </c>
      <c r="F96" s="213" t="s">
        <v>445</v>
      </c>
      <c r="G96" s="214" t="s">
        <v>403</v>
      </c>
      <c r="H96" s="215">
        <v>1</v>
      </c>
      <c r="I96" s="216"/>
      <c r="J96" s="217">
        <f>ROUND(I96*H96,2)</f>
        <v>0</v>
      </c>
      <c r="K96" s="213" t="s">
        <v>19</v>
      </c>
      <c r="L96" s="42"/>
      <c r="M96" s="218" t="s">
        <v>19</v>
      </c>
      <c r="N96" s="219" t="s">
        <v>43</v>
      </c>
      <c r="O96" s="82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AR96" s="222" t="s">
        <v>131</v>
      </c>
      <c r="AT96" s="222" t="s">
        <v>127</v>
      </c>
      <c r="AU96" s="222" t="s">
        <v>80</v>
      </c>
      <c r="AY96" s="16" t="s">
        <v>125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6" t="s">
        <v>80</v>
      </c>
      <c r="BK96" s="223">
        <f>ROUND(I96*H96,2)</f>
        <v>0</v>
      </c>
      <c r="BL96" s="16" t="s">
        <v>131</v>
      </c>
      <c r="BM96" s="222" t="s">
        <v>446</v>
      </c>
    </row>
    <row r="97" s="1" customFormat="1" ht="24" customHeight="1">
      <c r="B97" s="37"/>
      <c r="C97" s="211" t="s">
        <v>157</v>
      </c>
      <c r="D97" s="211" t="s">
        <v>127</v>
      </c>
      <c r="E97" s="212" t="s">
        <v>447</v>
      </c>
      <c r="F97" s="213" t="s">
        <v>448</v>
      </c>
      <c r="G97" s="214" t="s">
        <v>403</v>
      </c>
      <c r="H97" s="215">
        <v>1</v>
      </c>
      <c r="I97" s="216"/>
      <c r="J97" s="217">
        <f>ROUND(I97*H97,2)</f>
        <v>0</v>
      </c>
      <c r="K97" s="213" t="s">
        <v>19</v>
      </c>
      <c r="L97" s="42"/>
      <c r="M97" s="218" t="s">
        <v>19</v>
      </c>
      <c r="N97" s="219" t="s">
        <v>43</v>
      </c>
      <c r="O97" s="82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AR97" s="222" t="s">
        <v>131</v>
      </c>
      <c r="AT97" s="222" t="s">
        <v>127</v>
      </c>
      <c r="AU97" s="222" t="s">
        <v>80</v>
      </c>
      <c r="AY97" s="16" t="s">
        <v>125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6" t="s">
        <v>80</v>
      </c>
      <c r="BK97" s="223">
        <f>ROUND(I97*H97,2)</f>
        <v>0</v>
      </c>
      <c r="BL97" s="16" t="s">
        <v>131</v>
      </c>
      <c r="BM97" s="222" t="s">
        <v>449</v>
      </c>
    </row>
    <row r="98" s="1" customFormat="1" ht="16.5" customHeight="1">
      <c r="B98" s="37"/>
      <c r="C98" s="211" t="s">
        <v>191</v>
      </c>
      <c r="D98" s="211" t="s">
        <v>127</v>
      </c>
      <c r="E98" s="212" t="s">
        <v>450</v>
      </c>
      <c r="F98" s="213" t="s">
        <v>451</v>
      </c>
      <c r="G98" s="214" t="s">
        <v>403</v>
      </c>
      <c r="H98" s="215">
        <v>1</v>
      </c>
      <c r="I98" s="216"/>
      <c r="J98" s="217">
        <f>ROUND(I98*H98,2)</f>
        <v>0</v>
      </c>
      <c r="K98" s="213" t="s">
        <v>19</v>
      </c>
      <c r="L98" s="42"/>
      <c r="M98" s="218" t="s">
        <v>19</v>
      </c>
      <c r="N98" s="219" t="s">
        <v>43</v>
      </c>
      <c r="O98" s="82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AR98" s="222" t="s">
        <v>131</v>
      </c>
      <c r="AT98" s="222" t="s">
        <v>127</v>
      </c>
      <c r="AU98" s="222" t="s">
        <v>80</v>
      </c>
      <c r="AY98" s="16" t="s">
        <v>125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6" t="s">
        <v>80</v>
      </c>
      <c r="BK98" s="223">
        <f>ROUND(I98*H98,2)</f>
        <v>0</v>
      </c>
      <c r="BL98" s="16" t="s">
        <v>131</v>
      </c>
      <c r="BM98" s="222" t="s">
        <v>452</v>
      </c>
    </row>
    <row r="99" s="1" customFormat="1" ht="36" customHeight="1">
      <c r="B99" s="37"/>
      <c r="C99" s="211" t="s">
        <v>164</v>
      </c>
      <c r="D99" s="211" t="s">
        <v>127</v>
      </c>
      <c r="E99" s="212" t="s">
        <v>453</v>
      </c>
      <c r="F99" s="213" t="s">
        <v>454</v>
      </c>
      <c r="G99" s="214" t="s">
        <v>403</v>
      </c>
      <c r="H99" s="215">
        <v>1</v>
      </c>
      <c r="I99" s="216"/>
      <c r="J99" s="217">
        <f>ROUND(I99*H99,2)</f>
        <v>0</v>
      </c>
      <c r="K99" s="213" t="s">
        <v>19</v>
      </c>
      <c r="L99" s="42"/>
      <c r="M99" s="218" t="s">
        <v>19</v>
      </c>
      <c r="N99" s="219" t="s">
        <v>43</v>
      </c>
      <c r="O99" s="82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AR99" s="222" t="s">
        <v>131</v>
      </c>
      <c r="AT99" s="222" t="s">
        <v>127</v>
      </c>
      <c r="AU99" s="222" t="s">
        <v>80</v>
      </c>
      <c r="AY99" s="16" t="s">
        <v>125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16" t="s">
        <v>80</v>
      </c>
      <c r="BK99" s="223">
        <f>ROUND(I99*H99,2)</f>
        <v>0</v>
      </c>
      <c r="BL99" s="16" t="s">
        <v>131</v>
      </c>
      <c r="BM99" s="222" t="s">
        <v>455</v>
      </c>
    </row>
    <row r="100" s="1" customFormat="1" ht="16.5" customHeight="1">
      <c r="B100" s="37"/>
      <c r="C100" s="211" t="s">
        <v>199</v>
      </c>
      <c r="D100" s="211" t="s">
        <v>127</v>
      </c>
      <c r="E100" s="212" t="s">
        <v>456</v>
      </c>
      <c r="F100" s="213" t="s">
        <v>457</v>
      </c>
      <c r="G100" s="214" t="s">
        <v>403</v>
      </c>
      <c r="H100" s="215">
        <v>1</v>
      </c>
      <c r="I100" s="216"/>
      <c r="J100" s="217">
        <f>ROUND(I100*H100,2)</f>
        <v>0</v>
      </c>
      <c r="K100" s="213" t="s">
        <v>19</v>
      </c>
      <c r="L100" s="42"/>
      <c r="M100" s="218" t="s">
        <v>19</v>
      </c>
      <c r="N100" s="219" t="s">
        <v>43</v>
      </c>
      <c r="O100" s="82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AR100" s="222" t="s">
        <v>131</v>
      </c>
      <c r="AT100" s="222" t="s">
        <v>127</v>
      </c>
      <c r="AU100" s="222" t="s">
        <v>80</v>
      </c>
      <c r="AY100" s="16" t="s">
        <v>125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6" t="s">
        <v>80</v>
      </c>
      <c r="BK100" s="223">
        <f>ROUND(I100*H100,2)</f>
        <v>0</v>
      </c>
      <c r="BL100" s="16" t="s">
        <v>131</v>
      </c>
      <c r="BM100" s="222" t="s">
        <v>458</v>
      </c>
    </row>
    <row r="101" s="1" customFormat="1" ht="24" customHeight="1">
      <c r="B101" s="37"/>
      <c r="C101" s="211" t="s">
        <v>168</v>
      </c>
      <c r="D101" s="211" t="s">
        <v>127</v>
      </c>
      <c r="E101" s="212" t="s">
        <v>459</v>
      </c>
      <c r="F101" s="213" t="s">
        <v>460</v>
      </c>
      <c r="G101" s="214" t="s">
        <v>403</v>
      </c>
      <c r="H101" s="215">
        <v>1</v>
      </c>
      <c r="I101" s="216"/>
      <c r="J101" s="217">
        <f>ROUND(I101*H101,2)</f>
        <v>0</v>
      </c>
      <c r="K101" s="213" t="s">
        <v>19</v>
      </c>
      <c r="L101" s="42"/>
      <c r="M101" s="257" t="s">
        <v>19</v>
      </c>
      <c r="N101" s="258" t="s">
        <v>43</v>
      </c>
      <c r="O101" s="259"/>
      <c r="P101" s="260">
        <f>O101*H101</f>
        <v>0</v>
      </c>
      <c r="Q101" s="260">
        <v>0</v>
      </c>
      <c r="R101" s="260">
        <f>Q101*H101</f>
        <v>0</v>
      </c>
      <c r="S101" s="260">
        <v>0</v>
      </c>
      <c r="T101" s="261">
        <f>S101*H101</f>
        <v>0</v>
      </c>
      <c r="AR101" s="222" t="s">
        <v>131</v>
      </c>
      <c r="AT101" s="222" t="s">
        <v>127</v>
      </c>
      <c r="AU101" s="222" t="s">
        <v>80</v>
      </c>
      <c r="AY101" s="16" t="s">
        <v>125</v>
      </c>
      <c r="BE101" s="223">
        <f>IF(N101="základní",J101,0)</f>
        <v>0</v>
      </c>
      <c r="BF101" s="223">
        <f>IF(N101="snížená",J101,0)</f>
        <v>0</v>
      </c>
      <c r="BG101" s="223">
        <f>IF(N101="zákl. přenesená",J101,0)</f>
        <v>0</v>
      </c>
      <c r="BH101" s="223">
        <f>IF(N101="sníž. přenesená",J101,0)</f>
        <v>0</v>
      </c>
      <c r="BI101" s="223">
        <f>IF(N101="nulová",J101,0)</f>
        <v>0</v>
      </c>
      <c r="BJ101" s="16" t="s">
        <v>80</v>
      </c>
      <c r="BK101" s="223">
        <f>ROUND(I101*H101,2)</f>
        <v>0</v>
      </c>
      <c r="BL101" s="16" t="s">
        <v>131</v>
      </c>
      <c r="BM101" s="222" t="s">
        <v>461</v>
      </c>
    </row>
    <row r="102" s="1" customFormat="1" ht="6.96" customHeight="1">
      <c r="B102" s="57"/>
      <c r="C102" s="58"/>
      <c r="D102" s="58"/>
      <c r="E102" s="58"/>
      <c r="F102" s="58"/>
      <c r="G102" s="58"/>
      <c r="H102" s="58"/>
      <c r="I102" s="161"/>
      <c r="J102" s="58"/>
      <c r="K102" s="58"/>
      <c r="L102" s="42"/>
    </row>
  </sheetData>
  <sheetProtection sheet="1" autoFilter="0" formatColumns="0" formatRows="0" objects="1" scenarios="1" spinCount="100000" saltValue="g7MTdsHB709o6/WUreA+xDMSsAlLCuwMwGhBInqaHrFG3bBxxPcHHcWC2u7D6GmMmjGoR6PNFth6etvgJkjO3A==" hashValue="85qOZB1NTb4nEgFm0WHFyUkv7FeX+nYjIyDwBYON63PfhWn0Nsx5WjsghqyW+MhxZoQ4UHTtF+i9DtoYZ/qMtw==" algorithmName="SHA-512" password="CC35"/>
  <autoFilter ref="C79:K10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62" customWidth="1"/>
    <col min="2" max="2" width="1.664063" style="262" customWidth="1"/>
    <col min="3" max="4" width="5" style="262" customWidth="1"/>
    <col min="5" max="5" width="11.67" style="262" customWidth="1"/>
    <col min="6" max="6" width="9.17" style="262" customWidth="1"/>
    <col min="7" max="7" width="5" style="262" customWidth="1"/>
    <col min="8" max="8" width="77.83" style="262" customWidth="1"/>
    <col min="9" max="10" width="20" style="262" customWidth="1"/>
    <col min="11" max="11" width="1.664063" style="262" customWidth="1"/>
  </cols>
  <sheetData>
    <row r="1" ht="37.5" customHeight="1"/>
    <row r="2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4" customFormat="1" ht="45" customHeight="1">
      <c r="B3" s="266"/>
      <c r="C3" s="267" t="s">
        <v>462</v>
      </c>
      <c r="D3" s="267"/>
      <c r="E3" s="267"/>
      <c r="F3" s="267"/>
      <c r="G3" s="267"/>
      <c r="H3" s="267"/>
      <c r="I3" s="267"/>
      <c r="J3" s="267"/>
      <c r="K3" s="268"/>
    </row>
    <row r="4" ht="25.5" customHeight="1">
      <c r="B4" s="269"/>
      <c r="C4" s="270" t="s">
        <v>463</v>
      </c>
      <c r="D4" s="270"/>
      <c r="E4" s="270"/>
      <c r="F4" s="270"/>
      <c r="G4" s="270"/>
      <c r="H4" s="270"/>
      <c r="I4" s="270"/>
      <c r="J4" s="270"/>
      <c r="K4" s="271"/>
    </row>
    <row r="5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ht="15" customHeight="1">
      <c r="B6" s="269"/>
      <c r="C6" s="273" t="s">
        <v>464</v>
      </c>
      <c r="D6" s="273"/>
      <c r="E6" s="273"/>
      <c r="F6" s="273"/>
      <c r="G6" s="273"/>
      <c r="H6" s="273"/>
      <c r="I6" s="273"/>
      <c r="J6" s="273"/>
      <c r="K6" s="271"/>
    </row>
    <row r="7" ht="15" customHeight="1">
      <c r="B7" s="274"/>
      <c r="C7" s="273" t="s">
        <v>465</v>
      </c>
      <c r="D7" s="273"/>
      <c r="E7" s="273"/>
      <c r="F7" s="273"/>
      <c r="G7" s="273"/>
      <c r="H7" s="273"/>
      <c r="I7" s="273"/>
      <c r="J7" s="273"/>
      <c r="K7" s="271"/>
    </row>
    <row r="8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ht="15" customHeight="1">
      <c r="B9" s="274"/>
      <c r="C9" s="273" t="s">
        <v>466</v>
      </c>
      <c r="D9" s="273"/>
      <c r="E9" s="273"/>
      <c r="F9" s="273"/>
      <c r="G9" s="273"/>
      <c r="H9" s="273"/>
      <c r="I9" s="273"/>
      <c r="J9" s="273"/>
      <c r="K9" s="271"/>
    </row>
    <row r="10" ht="15" customHeight="1">
      <c r="B10" s="274"/>
      <c r="C10" s="273"/>
      <c r="D10" s="273" t="s">
        <v>467</v>
      </c>
      <c r="E10" s="273"/>
      <c r="F10" s="273"/>
      <c r="G10" s="273"/>
      <c r="H10" s="273"/>
      <c r="I10" s="273"/>
      <c r="J10" s="273"/>
      <c r="K10" s="271"/>
    </row>
    <row r="11" ht="15" customHeight="1">
      <c r="B11" s="274"/>
      <c r="C11" s="275"/>
      <c r="D11" s="273" t="s">
        <v>468</v>
      </c>
      <c r="E11" s="273"/>
      <c r="F11" s="273"/>
      <c r="G11" s="273"/>
      <c r="H11" s="273"/>
      <c r="I11" s="273"/>
      <c r="J11" s="273"/>
      <c r="K11" s="271"/>
    </row>
    <row r="12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ht="15" customHeight="1">
      <c r="B13" s="274"/>
      <c r="C13" s="275"/>
      <c r="D13" s="276" t="s">
        <v>469</v>
      </c>
      <c r="E13" s="273"/>
      <c r="F13" s="273"/>
      <c r="G13" s="273"/>
      <c r="H13" s="273"/>
      <c r="I13" s="273"/>
      <c r="J13" s="273"/>
      <c r="K13" s="271"/>
    </row>
    <row r="14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ht="15" customHeight="1">
      <c r="B15" s="274"/>
      <c r="C15" s="275"/>
      <c r="D15" s="273" t="s">
        <v>470</v>
      </c>
      <c r="E15" s="273"/>
      <c r="F15" s="273"/>
      <c r="G15" s="273"/>
      <c r="H15" s="273"/>
      <c r="I15" s="273"/>
      <c r="J15" s="273"/>
      <c r="K15" s="271"/>
    </row>
    <row r="16" ht="15" customHeight="1">
      <c r="B16" s="274"/>
      <c r="C16" s="275"/>
      <c r="D16" s="273" t="s">
        <v>471</v>
      </c>
      <c r="E16" s="273"/>
      <c r="F16" s="273"/>
      <c r="G16" s="273"/>
      <c r="H16" s="273"/>
      <c r="I16" s="273"/>
      <c r="J16" s="273"/>
      <c r="K16" s="271"/>
    </row>
    <row r="17" ht="15" customHeight="1">
      <c r="B17" s="274"/>
      <c r="C17" s="275"/>
      <c r="D17" s="273" t="s">
        <v>472</v>
      </c>
      <c r="E17" s="273"/>
      <c r="F17" s="273"/>
      <c r="G17" s="273"/>
      <c r="H17" s="273"/>
      <c r="I17" s="273"/>
      <c r="J17" s="273"/>
      <c r="K17" s="271"/>
    </row>
    <row r="18" ht="15" customHeight="1">
      <c r="B18" s="274"/>
      <c r="C18" s="275"/>
      <c r="D18" s="275"/>
      <c r="E18" s="277" t="s">
        <v>79</v>
      </c>
      <c r="F18" s="273" t="s">
        <v>473</v>
      </c>
      <c r="G18" s="273"/>
      <c r="H18" s="273"/>
      <c r="I18" s="273"/>
      <c r="J18" s="273"/>
      <c r="K18" s="271"/>
    </row>
    <row r="19" ht="15" customHeight="1">
      <c r="B19" s="274"/>
      <c r="C19" s="275"/>
      <c r="D19" s="275"/>
      <c r="E19" s="277" t="s">
        <v>474</v>
      </c>
      <c r="F19" s="273" t="s">
        <v>475</v>
      </c>
      <c r="G19" s="273"/>
      <c r="H19" s="273"/>
      <c r="I19" s="273"/>
      <c r="J19" s="273"/>
      <c r="K19" s="271"/>
    </row>
    <row r="20" ht="15" customHeight="1">
      <c r="B20" s="274"/>
      <c r="C20" s="275"/>
      <c r="D20" s="275"/>
      <c r="E20" s="277" t="s">
        <v>476</v>
      </c>
      <c r="F20" s="273" t="s">
        <v>477</v>
      </c>
      <c r="G20" s="273"/>
      <c r="H20" s="273"/>
      <c r="I20" s="273"/>
      <c r="J20" s="273"/>
      <c r="K20" s="271"/>
    </row>
    <row r="21" ht="15" customHeight="1">
      <c r="B21" s="274"/>
      <c r="C21" s="275"/>
      <c r="D21" s="275"/>
      <c r="E21" s="277" t="s">
        <v>478</v>
      </c>
      <c r="F21" s="273" t="s">
        <v>479</v>
      </c>
      <c r="G21" s="273"/>
      <c r="H21" s="273"/>
      <c r="I21" s="273"/>
      <c r="J21" s="273"/>
      <c r="K21" s="271"/>
    </row>
    <row r="22" ht="15" customHeight="1">
      <c r="B22" s="274"/>
      <c r="C22" s="275"/>
      <c r="D22" s="275"/>
      <c r="E22" s="277" t="s">
        <v>384</v>
      </c>
      <c r="F22" s="273" t="s">
        <v>385</v>
      </c>
      <c r="G22" s="273"/>
      <c r="H22" s="273"/>
      <c r="I22" s="273"/>
      <c r="J22" s="273"/>
      <c r="K22" s="271"/>
    </row>
    <row r="23" ht="15" customHeight="1">
      <c r="B23" s="274"/>
      <c r="C23" s="275"/>
      <c r="D23" s="275"/>
      <c r="E23" s="277" t="s">
        <v>480</v>
      </c>
      <c r="F23" s="273" t="s">
        <v>481</v>
      </c>
      <c r="G23" s="273"/>
      <c r="H23" s="273"/>
      <c r="I23" s="273"/>
      <c r="J23" s="273"/>
      <c r="K23" s="271"/>
    </row>
    <row r="24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ht="15" customHeight="1">
      <c r="B25" s="274"/>
      <c r="C25" s="273" t="s">
        <v>482</v>
      </c>
      <c r="D25" s="273"/>
      <c r="E25" s="273"/>
      <c r="F25" s="273"/>
      <c r="G25" s="273"/>
      <c r="H25" s="273"/>
      <c r="I25" s="273"/>
      <c r="J25" s="273"/>
      <c r="K25" s="271"/>
    </row>
    <row r="26" ht="15" customHeight="1">
      <c r="B26" s="274"/>
      <c r="C26" s="273" t="s">
        <v>483</v>
      </c>
      <c r="D26" s="273"/>
      <c r="E26" s="273"/>
      <c r="F26" s="273"/>
      <c r="G26" s="273"/>
      <c r="H26" s="273"/>
      <c r="I26" s="273"/>
      <c r="J26" s="273"/>
      <c r="K26" s="271"/>
    </row>
    <row r="27" ht="15" customHeight="1">
      <c r="B27" s="274"/>
      <c r="C27" s="273"/>
      <c r="D27" s="273" t="s">
        <v>484</v>
      </c>
      <c r="E27" s="273"/>
      <c r="F27" s="273"/>
      <c r="G27" s="273"/>
      <c r="H27" s="273"/>
      <c r="I27" s="273"/>
      <c r="J27" s="273"/>
      <c r="K27" s="271"/>
    </row>
    <row r="28" ht="15" customHeight="1">
      <c r="B28" s="274"/>
      <c r="C28" s="275"/>
      <c r="D28" s="273" t="s">
        <v>485</v>
      </c>
      <c r="E28" s="273"/>
      <c r="F28" s="273"/>
      <c r="G28" s="273"/>
      <c r="H28" s="273"/>
      <c r="I28" s="273"/>
      <c r="J28" s="273"/>
      <c r="K28" s="271"/>
    </row>
    <row r="29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ht="15" customHeight="1">
      <c r="B30" s="274"/>
      <c r="C30" s="275"/>
      <c r="D30" s="273" t="s">
        <v>486</v>
      </c>
      <c r="E30" s="273"/>
      <c r="F30" s="273"/>
      <c r="G30" s="273"/>
      <c r="H30" s="273"/>
      <c r="I30" s="273"/>
      <c r="J30" s="273"/>
      <c r="K30" s="271"/>
    </row>
    <row r="31" ht="15" customHeight="1">
      <c r="B31" s="274"/>
      <c r="C31" s="275"/>
      <c r="D31" s="273" t="s">
        <v>487</v>
      </c>
      <c r="E31" s="273"/>
      <c r="F31" s="273"/>
      <c r="G31" s="273"/>
      <c r="H31" s="273"/>
      <c r="I31" s="273"/>
      <c r="J31" s="273"/>
      <c r="K31" s="271"/>
    </row>
    <row r="32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ht="15" customHeight="1">
      <c r="B33" s="274"/>
      <c r="C33" s="275"/>
      <c r="D33" s="273" t="s">
        <v>488</v>
      </c>
      <c r="E33" s="273"/>
      <c r="F33" s="273"/>
      <c r="G33" s="273"/>
      <c r="H33" s="273"/>
      <c r="I33" s="273"/>
      <c r="J33" s="273"/>
      <c r="K33" s="271"/>
    </row>
    <row r="34" ht="15" customHeight="1">
      <c r="B34" s="274"/>
      <c r="C34" s="275"/>
      <c r="D34" s="273" t="s">
        <v>489</v>
      </c>
      <c r="E34" s="273"/>
      <c r="F34" s="273"/>
      <c r="G34" s="273"/>
      <c r="H34" s="273"/>
      <c r="I34" s="273"/>
      <c r="J34" s="273"/>
      <c r="K34" s="271"/>
    </row>
    <row r="35" ht="15" customHeight="1">
      <c r="B35" s="274"/>
      <c r="C35" s="275"/>
      <c r="D35" s="273" t="s">
        <v>490</v>
      </c>
      <c r="E35" s="273"/>
      <c r="F35" s="273"/>
      <c r="G35" s="273"/>
      <c r="H35" s="273"/>
      <c r="I35" s="273"/>
      <c r="J35" s="273"/>
      <c r="K35" s="271"/>
    </row>
    <row r="36" ht="15" customHeight="1">
      <c r="B36" s="274"/>
      <c r="C36" s="275"/>
      <c r="D36" s="273"/>
      <c r="E36" s="276" t="s">
        <v>111</v>
      </c>
      <c r="F36" s="273"/>
      <c r="G36" s="273" t="s">
        <v>491</v>
      </c>
      <c r="H36" s="273"/>
      <c r="I36" s="273"/>
      <c r="J36" s="273"/>
      <c r="K36" s="271"/>
    </row>
    <row r="37" ht="30.75" customHeight="1">
      <c r="B37" s="274"/>
      <c r="C37" s="275"/>
      <c r="D37" s="273"/>
      <c r="E37" s="276" t="s">
        <v>492</v>
      </c>
      <c r="F37" s="273"/>
      <c r="G37" s="273" t="s">
        <v>493</v>
      </c>
      <c r="H37" s="273"/>
      <c r="I37" s="273"/>
      <c r="J37" s="273"/>
      <c r="K37" s="271"/>
    </row>
    <row r="38" ht="15" customHeight="1">
      <c r="B38" s="274"/>
      <c r="C38" s="275"/>
      <c r="D38" s="273"/>
      <c r="E38" s="276" t="s">
        <v>53</v>
      </c>
      <c r="F38" s="273"/>
      <c r="G38" s="273" t="s">
        <v>494</v>
      </c>
      <c r="H38" s="273"/>
      <c r="I38" s="273"/>
      <c r="J38" s="273"/>
      <c r="K38" s="271"/>
    </row>
    <row r="39" ht="15" customHeight="1">
      <c r="B39" s="274"/>
      <c r="C39" s="275"/>
      <c r="D39" s="273"/>
      <c r="E39" s="276" t="s">
        <v>54</v>
      </c>
      <c r="F39" s="273"/>
      <c r="G39" s="273" t="s">
        <v>495</v>
      </c>
      <c r="H39" s="273"/>
      <c r="I39" s="273"/>
      <c r="J39" s="273"/>
      <c r="K39" s="271"/>
    </row>
    <row r="40" ht="15" customHeight="1">
      <c r="B40" s="274"/>
      <c r="C40" s="275"/>
      <c r="D40" s="273"/>
      <c r="E40" s="276" t="s">
        <v>112</v>
      </c>
      <c r="F40" s="273"/>
      <c r="G40" s="273" t="s">
        <v>496</v>
      </c>
      <c r="H40" s="273"/>
      <c r="I40" s="273"/>
      <c r="J40" s="273"/>
      <c r="K40" s="271"/>
    </row>
    <row r="41" ht="15" customHeight="1">
      <c r="B41" s="274"/>
      <c r="C41" s="275"/>
      <c r="D41" s="273"/>
      <c r="E41" s="276" t="s">
        <v>113</v>
      </c>
      <c r="F41" s="273"/>
      <c r="G41" s="273" t="s">
        <v>497</v>
      </c>
      <c r="H41" s="273"/>
      <c r="I41" s="273"/>
      <c r="J41" s="273"/>
      <c r="K41" s="271"/>
    </row>
    <row r="42" ht="15" customHeight="1">
      <c r="B42" s="274"/>
      <c r="C42" s="275"/>
      <c r="D42" s="273"/>
      <c r="E42" s="276" t="s">
        <v>498</v>
      </c>
      <c r="F42" s="273"/>
      <c r="G42" s="273" t="s">
        <v>499</v>
      </c>
      <c r="H42" s="273"/>
      <c r="I42" s="273"/>
      <c r="J42" s="273"/>
      <c r="K42" s="271"/>
    </row>
    <row r="43" ht="15" customHeight="1">
      <c r="B43" s="274"/>
      <c r="C43" s="275"/>
      <c r="D43" s="273"/>
      <c r="E43" s="276"/>
      <c r="F43" s="273"/>
      <c r="G43" s="273" t="s">
        <v>500</v>
      </c>
      <c r="H43" s="273"/>
      <c r="I43" s="273"/>
      <c r="J43" s="273"/>
      <c r="K43" s="271"/>
    </row>
    <row r="44" ht="15" customHeight="1">
      <c r="B44" s="274"/>
      <c r="C44" s="275"/>
      <c r="D44" s="273"/>
      <c r="E44" s="276" t="s">
        <v>501</v>
      </c>
      <c r="F44" s="273"/>
      <c r="G44" s="273" t="s">
        <v>502</v>
      </c>
      <c r="H44" s="273"/>
      <c r="I44" s="273"/>
      <c r="J44" s="273"/>
      <c r="K44" s="271"/>
    </row>
    <row r="45" ht="15" customHeight="1">
      <c r="B45" s="274"/>
      <c r="C45" s="275"/>
      <c r="D45" s="273"/>
      <c r="E45" s="276" t="s">
        <v>115</v>
      </c>
      <c r="F45" s="273"/>
      <c r="G45" s="273" t="s">
        <v>503</v>
      </c>
      <c r="H45" s="273"/>
      <c r="I45" s="273"/>
      <c r="J45" s="273"/>
      <c r="K45" s="271"/>
    </row>
    <row r="46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ht="15" customHeight="1">
      <c r="B47" s="274"/>
      <c r="C47" s="275"/>
      <c r="D47" s="273" t="s">
        <v>504</v>
      </c>
      <c r="E47" s="273"/>
      <c r="F47" s="273"/>
      <c r="G47" s="273"/>
      <c r="H47" s="273"/>
      <c r="I47" s="273"/>
      <c r="J47" s="273"/>
      <c r="K47" s="271"/>
    </row>
    <row r="48" ht="15" customHeight="1">
      <c r="B48" s="274"/>
      <c r="C48" s="275"/>
      <c r="D48" s="275"/>
      <c r="E48" s="273" t="s">
        <v>505</v>
      </c>
      <c r="F48" s="273"/>
      <c r="G48" s="273"/>
      <c r="H48" s="273"/>
      <c r="I48" s="273"/>
      <c r="J48" s="273"/>
      <c r="K48" s="271"/>
    </row>
    <row r="49" ht="15" customHeight="1">
      <c r="B49" s="274"/>
      <c r="C49" s="275"/>
      <c r="D49" s="275"/>
      <c r="E49" s="273" t="s">
        <v>506</v>
      </c>
      <c r="F49" s="273"/>
      <c r="G49" s="273"/>
      <c r="H49" s="273"/>
      <c r="I49" s="273"/>
      <c r="J49" s="273"/>
      <c r="K49" s="271"/>
    </row>
    <row r="50" ht="15" customHeight="1">
      <c r="B50" s="274"/>
      <c r="C50" s="275"/>
      <c r="D50" s="275"/>
      <c r="E50" s="273" t="s">
        <v>507</v>
      </c>
      <c r="F50" s="273"/>
      <c r="G50" s="273"/>
      <c r="H50" s="273"/>
      <c r="I50" s="273"/>
      <c r="J50" s="273"/>
      <c r="K50" s="271"/>
    </row>
    <row r="51" ht="15" customHeight="1">
      <c r="B51" s="274"/>
      <c r="C51" s="275"/>
      <c r="D51" s="273" t="s">
        <v>508</v>
      </c>
      <c r="E51" s="273"/>
      <c r="F51" s="273"/>
      <c r="G51" s="273"/>
      <c r="H51" s="273"/>
      <c r="I51" s="273"/>
      <c r="J51" s="273"/>
      <c r="K51" s="271"/>
    </row>
    <row r="52" ht="25.5" customHeight="1">
      <c r="B52" s="269"/>
      <c r="C52" s="270" t="s">
        <v>509</v>
      </c>
      <c r="D52" s="270"/>
      <c r="E52" s="270"/>
      <c r="F52" s="270"/>
      <c r="G52" s="270"/>
      <c r="H52" s="270"/>
      <c r="I52" s="270"/>
      <c r="J52" s="270"/>
      <c r="K52" s="271"/>
    </row>
    <row r="53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ht="15" customHeight="1">
      <c r="B54" s="269"/>
      <c r="C54" s="273" t="s">
        <v>510</v>
      </c>
      <c r="D54" s="273"/>
      <c r="E54" s="273"/>
      <c r="F54" s="273"/>
      <c r="G54" s="273"/>
      <c r="H54" s="273"/>
      <c r="I54" s="273"/>
      <c r="J54" s="273"/>
      <c r="K54" s="271"/>
    </row>
    <row r="55" ht="15" customHeight="1">
      <c r="B55" s="269"/>
      <c r="C55" s="273" t="s">
        <v>511</v>
      </c>
      <c r="D55" s="273"/>
      <c r="E55" s="273"/>
      <c r="F55" s="273"/>
      <c r="G55" s="273"/>
      <c r="H55" s="273"/>
      <c r="I55" s="273"/>
      <c r="J55" s="273"/>
      <c r="K55" s="271"/>
    </row>
    <row r="56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ht="15" customHeight="1">
      <c r="B57" s="269"/>
      <c r="C57" s="273" t="s">
        <v>512</v>
      </c>
      <c r="D57" s="273"/>
      <c r="E57" s="273"/>
      <c r="F57" s="273"/>
      <c r="G57" s="273"/>
      <c r="H57" s="273"/>
      <c r="I57" s="273"/>
      <c r="J57" s="273"/>
      <c r="K57" s="271"/>
    </row>
    <row r="58" ht="15" customHeight="1">
      <c r="B58" s="269"/>
      <c r="C58" s="275"/>
      <c r="D58" s="273" t="s">
        <v>513</v>
      </c>
      <c r="E58" s="273"/>
      <c r="F58" s="273"/>
      <c r="G58" s="273"/>
      <c r="H58" s="273"/>
      <c r="I58" s="273"/>
      <c r="J58" s="273"/>
      <c r="K58" s="271"/>
    </row>
    <row r="59" ht="15" customHeight="1">
      <c r="B59" s="269"/>
      <c r="C59" s="275"/>
      <c r="D59" s="273" t="s">
        <v>514</v>
      </c>
      <c r="E59" s="273"/>
      <c r="F59" s="273"/>
      <c r="G59" s="273"/>
      <c r="H59" s="273"/>
      <c r="I59" s="273"/>
      <c r="J59" s="273"/>
      <c r="K59" s="271"/>
    </row>
    <row r="60" ht="15" customHeight="1">
      <c r="B60" s="269"/>
      <c r="C60" s="275"/>
      <c r="D60" s="273" t="s">
        <v>515</v>
      </c>
      <c r="E60" s="273"/>
      <c r="F60" s="273"/>
      <c r="G60" s="273"/>
      <c r="H60" s="273"/>
      <c r="I60" s="273"/>
      <c r="J60" s="273"/>
      <c r="K60" s="271"/>
    </row>
    <row r="61" ht="15" customHeight="1">
      <c r="B61" s="269"/>
      <c r="C61" s="275"/>
      <c r="D61" s="273" t="s">
        <v>516</v>
      </c>
      <c r="E61" s="273"/>
      <c r="F61" s="273"/>
      <c r="G61" s="273"/>
      <c r="H61" s="273"/>
      <c r="I61" s="273"/>
      <c r="J61" s="273"/>
      <c r="K61" s="271"/>
    </row>
    <row r="62" ht="15" customHeight="1">
      <c r="B62" s="269"/>
      <c r="C62" s="275"/>
      <c r="D62" s="278" t="s">
        <v>517</v>
      </c>
      <c r="E62" s="278"/>
      <c r="F62" s="278"/>
      <c r="G62" s="278"/>
      <c r="H62" s="278"/>
      <c r="I62" s="278"/>
      <c r="J62" s="278"/>
      <c r="K62" s="271"/>
    </row>
    <row r="63" ht="15" customHeight="1">
      <c r="B63" s="269"/>
      <c r="C63" s="275"/>
      <c r="D63" s="273" t="s">
        <v>518</v>
      </c>
      <c r="E63" s="273"/>
      <c r="F63" s="273"/>
      <c r="G63" s="273"/>
      <c r="H63" s="273"/>
      <c r="I63" s="273"/>
      <c r="J63" s="273"/>
      <c r="K63" s="271"/>
    </row>
    <row r="64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ht="15" customHeight="1">
      <c r="B65" s="269"/>
      <c r="C65" s="275"/>
      <c r="D65" s="273" t="s">
        <v>519</v>
      </c>
      <c r="E65" s="273"/>
      <c r="F65" s="273"/>
      <c r="G65" s="273"/>
      <c r="H65" s="273"/>
      <c r="I65" s="273"/>
      <c r="J65" s="273"/>
      <c r="K65" s="271"/>
    </row>
    <row r="66" ht="15" customHeight="1">
      <c r="B66" s="269"/>
      <c r="C66" s="275"/>
      <c r="D66" s="278" t="s">
        <v>520</v>
      </c>
      <c r="E66" s="278"/>
      <c r="F66" s="278"/>
      <c r="G66" s="278"/>
      <c r="H66" s="278"/>
      <c r="I66" s="278"/>
      <c r="J66" s="278"/>
      <c r="K66" s="271"/>
    </row>
    <row r="67" ht="15" customHeight="1">
      <c r="B67" s="269"/>
      <c r="C67" s="275"/>
      <c r="D67" s="273" t="s">
        <v>521</v>
      </c>
      <c r="E67" s="273"/>
      <c r="F67" s="273"/>
      <c r="G67" s="273"/>
      <c r="H67" s="273"/>
      <c r="I67" s="273"/>
      <c r="J67" s="273"/>
      <c r="K67" s="271"/>
    </row>
    <row r="68" ht="15" customHeight="1">
      <c r="B68" s="269"/>
      <c r="C68" s="275"/>
      <c r="D68" s="273" t="s">
        <v>522</v>
      </c>
      <c r="E68" s="273"/>
      <c r="F68" s="273"/>
      <c r="G68" s="273"/>
      <c r="H68" s="273"/>
      <c r="I68" s="273"/>
      <c r="J68" s="273"/>
      <c r="K68" s="271"/>
    </row>
    <row r="69" ht="15" customHeight="1">
      <c r="B69" s="269"/>
      <c r="C69" s="275"/>
      <c r="D69" s="273" t="s">
        <v>523</v>
      </c>
      <c r="E69" s="273"/>
      <c r="F69" s="273"/>
      <c r="G69" s="273"/>
      <c r="H69" s="273"/>
      <c r="I69" s="273"/>
      <c r="J69" s="273"/>
      <c r="K69" s="271"/>
    </row>
    <row r="70" ht="15" customHeight="1">
      <c r="B70" s="269"/>
      <c r="C70" s="275"/>
      <c r="D70" s="273" t="s">
        <v>524</v>
      </c>
      <c r="E70" s="273"/>
      <c r="F70" s="273"/>
      <c r="G70" s="273"/>
      <c r="H70" s="273"/>
      <c r="I70" s="273"/>
      <c r="J70" s="273"/>
      <c r="K70" s="271"/>
    </row>
    <row r="7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ht="45" customHeight="1">
      <c r="B75" s="288"/>
      <c r="C75" s="289" t="s">
        <v>525</v>
      </c>
      <c r="D75" s="289"/>
      <c r="E75" s="289"/>
      <c r="F75" s="289"/>
      <c r="G75" s="289"/>
      <c r="H75" s="289"/>
      <c r="I75" s="289"/>
      <c r="J75" s="289"/>
      <c r="K75" s="290"/>
    </row>
    <row r="76" ht="17.25" customHeight="1">
      <c r="B76" s="288"/>
      <c r="C76" s="291" t="s">
        <v>526</v>
      </c>
      <c r="D76" s="291"/>
      <c r="E76" s="291"/>
      <c r="F76" s="291" t="s">
        <v>527</v>
      </c>
      <c r="G76" s="292"/>
      <c r="H76" s="291" t="s">
        <v>54</v>
      </c>
      <c r="I76" s="291" t="s">
        <v>57</v>
      </c>
      <c r="J76" s="291" t="s">
        <v>528</v>
      </c>
      <c r="K76" s="290"/>
    </row>
    <row r="77" ht="17.25" customHeight="1">
      <c r="B77" s="288"/>
      <c r="C77" s="293" t="s">
        <v>529</v>
      </c>
      <c r="D77" s="293"/>
      <c r="E77" s="293"/>
      <c r="F77" s="294" t="s">
        <v>530</v>
      </c>
      <c r="G77" s="295"/>
      <c r="H77" s="293"/>
      <c r="I77" s="293"/>
      <c r="J77" s="293" t="s">
        <v>531</v>
      </c>
      <c r="K77" s="290"/>
    </row>
    <row r="78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ht="15" customHeight="1">
      <c r="B79" s="288"/>
      <c r="C79" s="276" t="s">
        <v>53</v>
      </c>
      <c r="D79" s="296"/>
      <c r="E79" s="296"/>
      <c r="F79" s="298" t="s">
        <v>532</v>
      </c>
      <c r="G79" s="297"/>
      <c r="H79" s="276" t="s">
        <v>533</v>
      </c>
      <c r="I79" s="276" t="s">
        <v>534</v>
      </c>
      <c r="J79" s="276">
        <v>20</v>
      </c>
      <c r="K79" s="290"/>
    </row>
    <row r="80" ht="15" customHeight="1">
      <c r="B80" s="288"/>
      <c r="C80" s="276" t="s">
        <v>535</v>
      </c>
      <c r="D80" s="276"/>
      <c r="E80" s="276"/>
      <c r="F80" s="298" t="s">
        <v>532</v>
      </c>
      <c r="G80" s="297"/>
      <c r="H80" s="276" t="s">
        <v>536</v>
      </c>
      <c r="I80" s="276" t="s">
        <v>534</v>
      </c>
      <c r="J80" s="276">
        <v>120</v>
      </c>
      <c r="K80" s="290"/>
    </row>
    <row r="81" ht="15" customHeight="1">
      <c r="B81" s="299"/>
      <c r="C81" s="276" t="s">
        <v>537</v>
      </c>
      <c r="D81" s="276"/>
      <c r="E81" s="276"/>
      <c r="F81" s="298" t="s">
        <v>538</v>
      </c>
      <c r="G81" s="297"/>
      <c r="H81" s="276" t="s">
        <v>539</v>
      </c>
      <c r="I81" s="276" t="s">
        <v>534</v>
      </c>
      <c r="J81" s="276">
        <v>50</v>
      </c>
      <c r="K81" s="290"/>
    </row>
    <row r="82" ht="15" customHeight="1">
      <c r="B82" s="299"/>
      <c r="C82" s="276" t="s">
        <v>540</v>
      </c>
      <c r="D82" s="276"/>
      <c r="E82" s="276"/>
      <c r="F82" s="298" t="s">
        <v>532</v>
      </c>
      <c r="G82" s="297"/>
      <c r="H82" s="276" t="s">
        <v>541</v>
      </c>
      <c r="I82" s="276" t="s">
        <v>542</v>
      </c>
      <c r="J82" s="276"/>
      <c r="K82" s="290"/>
    </row>
    <row r="83" ht="15" customHeight="1">
      <c r="B83" s="299"/>
      <c r="C83" s="300" t="s">
        <v>543</v>
      </c>
      <c r="D83" s="300"/>
      <c r="E83" s="300"/>
      <c r="F83" s="301" t="s">
        <v>538</v>
      </c>
      <c r="G83" s="300"/>
      <c r="H83" s="300" t="s">
        <v>544</v>
      </c>
      <c r="I83" s="300" t="s">
        <v>534</v>
      </c>
      <c r="J83" s="300">
        <v>15</v>
      </c>
      <c r="K83" s="290"/>
    </row>
    <row r="84" ht="15" customHeight="1">
      <c r="B84" s="299"/>
      <c r="C84" s="300" t="s">
        <v>545</v>
      </c>
      <c r="D84" s="300"/>
      <c r="E84" s="300"/>
      <c r="F84" s="301" t="s">
        <v>538</v>
      </c>
      <c r="G84" s="300"/>
      <c r="H84" s="300" t="s">
        <v>546</v>
      </c>
      <c r="I84" s="300" t="s">
        <v>534</v>
      </c>
      <c r="J84" s="300">
        <v>15</v>
      </c>
      <c r="K84" s="290"/>
    </row>
    <row r="85" ht="15" customHeight="1">
      <c r="B85" s="299"/>
      <c r="C85" s="300" t="s">
        <v>547</v>
      </c>
      <c r="D85" s="300"/>
      <c r="E85" s="300"/>
      <c r="F85" s="301" t="s">
        <v>538</v>
      </c>
      <c r="G85" s="300"/>
      <c r="H85" s="300" t="s">
        <v>548</v>
      </c>
      <c r="I85" s="300" t="s">
        <v>534</v>
      </c>
      <c r="J85" s="300">
        <v>20</v>
      </c>
      <c r="K85" s="290"/>
    </row>
    <row r="86" ht="15" customHeight="1">
      <c r="B86" s="299"/>
      <c r="C86" s="300" t="s">
        <v>549</v>
      </c>
      <c r="D86" s="300"/>
      <c r="E86" s="300"/>
      <c r="F86" s="301" t="s">
        <v>538</v>
      </c>
      <c r="G86" s="300"/>
      <c r="H86" s="300" t="s">
        <v>550</v>
      </c>
      <c r="I86" s="300" t="s">
        <v>534</v>
      </c>
      <c r="J86" s="300">
        <v>20</v>
      </c>
      <c r="K86" s="290"/>
    </row>
    <row r="87" ht="15" customHeight="1">
      <c r="B87" s="299"/>
      <c r="C87" s="276" t="s">
        <v>551</v>
      </c>
      <c r="D87" s="276"/>
      <c r="E87" s="276"/>
      <c r="F87" s="298" t="s">
        <v>538</v>
      </c>
      <c r="G87" s="297"/>
      <c r="H87" s="276" t="s">
        <v>552</v>
      </c>
      <c r="I87" s="276" t="s">
        <v>534</v>
      </c>
      <c r="J87" s="276">
        <v>50</v>
      </c>
      <c r="K87" s="290"/>
    </row>
    <row r="88" ht="15" customHeight="1">
      <c r="B88" s="299"/>
      <c r="C88" s="276" t="s">
        <v>553</v>
      </c>
      <c r="D88" s="276"/>
      <c r="E88" s="276"/>
      <c r="F88" s="298" t="s">
        <v>538</v>
      </c>
      <c r="G88" s="297"/>
      <c r="H88" s="276" t="s">
        <v>554</v>
      </c>
      <c r="I88" s="276" t="s">
        <v>534</v>
      </c>
      <c r="J88" s="276">
        <v>20</v>
      </c>
      <c r="K88" s="290"/>
    </row>
    <row r="89" ht="15" customHeight="1">
      <c r="B89" s="299"/>
      <c r="C89" s="276" t="s">
        <v>555</v>
      </c>
      <c r="D89" s="276"/>
      <c r="E89" s="276"/>
      <c r="F89" s="298" t="s">
        <v>538</v>
      </c>
      <c r="G89" s="297"/>
      <c r="H89" s="276" t="s">
        <v>556</v>
      </c>
      <c r="I89" s="276" t="s">
        <v>534</v>
      </c>
      <c r="J89" s="276">
        <v>20</v>
      </c>
      <c r="K89" s="290"/>
    </row>
    <row r="90" ht="15" customHeight="1">
      <c r="B90" s="299"/>
      <c r="C90" s="276" t="s">
        <v>557</v>
      </c>
      <c r="D90" s="276"/>
      <c r="E90" s="276"/>
      <c r="F90" s="298" t="s">
        <v>538</v>
      </c>
      <c r="G90" s="297"/>
      <c r="H90" s="276" t="s">
        <v>558</v>
      </c>
      <c r="I90" s="276" t="s">
        <v>534</v>
      </c>
      <c r="J90" s="276">
        <v>50</v>
      </c>
      <c r="K90" s="290"/>
    </row>
    <row r="91" ht="15" customHeight="1">
      <c r="B91" s="299"/>
      <c r="C91" s="276" t="s">
        <v>559</v>
      </c>
      <c r="D91" s="276"/>
      <c r="E91" s="276"/>
      <c r="F91" s="298" t="s">
        <v>538</v>
      </c>
      <c r="G91" s="297"/>
      <c r="H91" s="276" t="s">
        <v>559</v>
      </c>
      <c r="I91" s="276" t="s">
        <v>534</v>
      </c>
      <c r="J91" s="276">
        <v>50</v>
      </c>
      <c r="K91" s="290"/>
    </row>
    <row r="92" ht="15" customHeight="1">
      <c r="B92" s="299"/>
      <c r="C92" s="276" t="s">
        <v>560</v>
      </c>
      <c r="D92" s="276"/>
      <c r="E92" s="276"/>
      <c r="F92" s="298" t="s">
        <v>538</v>
      </c>
      <c r="G92" s="297"/>
      <c r="H92" s="276" t="s">
        <v>561</v>
      </c>
      <c r="I92" s="276" t="s">
        <v>534</v>
      </c>
      <c r="J92" s="276">
        <v>255</v>
      </c>
      <c r="K92" s="290"/>
    </row>
    <row r="93" ht="15" customHeight="1">
      <c r="B93" s="299"/>
      <c r="C93" s="276" t="s">
        <v>562</v>
      </c>
      <c r="D93" s="276"/>
      <c r="E93" s="276"/>
      <c r="F93" s="298" t="s">
        <v>532</v>
      </c>
      <c r="G93" s="297"/>
      <c r="H93" s="276" t="s">
        <v>563</v>
      </c>
      <c r="I93" s="276" t="s">
        <v>564</v>
      </c>
      <c r="J93" s="276"/>
      <c r="K93" s="290"/>
    </row>
    <row r="94" ht="15" customHeight="1">
      <c r="B94" s="299"/>
      <c r="C94" s="276" t="s">
        <v>565</v>
      </c>
      <c r="D94" s="276"/>
      <c r="E94" s="276"/>
      <c r="F94" s="298" t="s">
        <v>532</v>
      </c>
      <c r="G94" s="297"/>
      <c r="H94" s="276" t="s">
        <v>566</v>
      </c>
      <c r="I94" s="276" t="s">
        <v>567</v>
      </c>
      <c r="J94" s="276"/>
      <c r="K94" s="290"/>
    </row>
    <row r="95" ht="15" customHeight="1">
      <c r="B95" s="299"/>
      <c r="C95" s="276" t="s">
        <v>568</v>
      </c>
      <c r="D95" s="276"/>
      <c r="E95" s="276"/>
      <c r="F95" s="298" t="s">
        <v>532</v>
      </c>
      <c r="G95" s="297"/>
      <c r="H95" s="276" t="s">
        <v>568</v>
      </c>
      <c r="I95" s="276" t="s">
        <v>567</v>
      </c>
      <c r="J95" s="276"/>
      <c r="K95" s="290"/>
    </row>
    <row r="96" ht="15" customHeight="1">
      <c r="B96" s="299"/>
      <c r="C96" s="276" t="s">
        <v>38</v>
      </c>
      <c r="D96" s="276"/>
      <c r="E96" s="276"/>
      <c r="F96" s="298" t="s">
        <v>532</v>
      </c>
      <c r="G96" s="297"/>
      <c r="H96" s="276" t="s">
        <v>569</v>
      </c>
      <c r="I96" s="276" t="s">
        <v>567</v>
      </c>
      <c r="J96" s="276"/>
      <c r="K96" s="290"/>
    </row>
    <row r="97" ht="15" customHeight="1">
      <c r="B97" s="299"/>
      <c r="C97" s="276" t="s">
        <v>48</v>
      </c>
      <c r="D97" s="276"/>
      <c r="E97" s="276"/>
      <c r="F97" s="298" t="s">
        <v>532</v>
      </c>
      <c r="G97" s="297"/>
      <c r="H97" s="276" t="s">
        <v>570</v>
      </c>
      <c r="I97" s="276" t="s">
        <v>567</v>
      </c>
      <c r="J97" s="276"/>
      <c r="K97" s="290"/>
    </row>
    <row r="98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ht="45" customHeight="1">
      <c r="B102" s="288"/>
      <c r="C102" s="289" t="s">
        <v>571</v>
      </c>
      <c r="D102" s="289"/>
      <c r="E102" s="289"/>
      <c r="F102" s="289"/>
      <c r="G102" s="289"/>
      <c r="H102" s="289"/>
      <c r="I102" s="289"/>
      <c r="J102" s="289"/>
      <c r="K102" s="290"/>
    </row>
    <row r="103" ht="17.25" customHeight="1">
      <c r="B103" s="288"/>
      <c r="C103" s="291" t="s">
        <v>526</v>
      </c>
      <c r="D103" s="291"/>
      <c r="E103" s="291"/>
      <c r="F103" s="291" t="s">
        <v>527</v>
      </c>
      <c r="G103" s="292"/>
      <c r="H103" s="291" t="s">
        <v>54</v>
      </c>
      <c r="I103" s="291" t="s">
        <v>57</v>
      </c>
      <c r="J103" s="291" t="s">
        <v>528</v>
      </c>
      <c r="K103" s="290"/>
    </row>
    <row r="104" ht="17.25" customHeight="1">
      <c r="B104" s="288"/>
      <c r="C104" s="293" t="s">
        <v>529</v>
      </c>
      <c r="D104" s="293"/>
      <c r="E104" s="293"/>
      <c r="F104" s="294" t="s">
        <v>530</v>
      </c>
      <c r="G104" s="295"/>
      <c r="H104" s="293"/>
      <c r="I104" s="293"/>
      <c r="J104" s="293" t="s">
        <v>531</v>
      </c>
      <c r="K104" s="290"/>
    </row>
    <row r="105" ht="5.25" customHeight="1">
      <c r="B105" s="288"/>
      <c r="C105" s="291"/>
      <c r="D105" s="291"/>
      <c r="E105" s="291"/>
      <c r="F105" s="291"/>
      <c r="G105" s="307"/>
      <c r="H105" s="291"/>
      <c r="I105" s="291"/>
      <c r="J105" s="291"/>
      <c r="K105" s="290"/>
    </row>
    <row r="106" ht="15" customHeight="1">
      <c r="B106" s="288"/>
      <c r="C106" s="276" t="s">
        <v>53</v>
      </c>
      <c r="D106" s="296"/>
      <c r="E106" s="296"/>
      <c r="F106" s="298" t="s">
        <v>532</v>
      </c>
      <c r="G106" s="307"/>
      <c r="H106" s="276" t="s">
        <v>572</v>
      </c>
      <c r="I106" s="276" t="s">
        <v>534</v>
      </c>
      <c r="J106" s="276">
        <v>20</v>
      </c>
      <c r="K106" s="290"/>
    </row>
    <row r="107" ht="15" customHeight="1">
      <c r="B107" s="288"/>
      <c r="C107" s="276" t="s">
        <v>535</v>
      </c>
      <c r="D107" s="276"/>
      <c r="E107" s="276"/>
      <c r="F107" s="298" t="s">
        <v>532</v>
      </c>
      <c r="G107" s="276"/>
      <c r="H107" s="276" t="s">
        <v>572</v>
      </c>
      <c r="I107" s="276" t="s">
        <v>534</v>
      </c>
      <c r="J107" s="276">
        <v>120</v>
      </c>
      <c r="K107" s="290"/>
    </row>
    <row r="108" ht="15" customHeight="1">
      <c r="B108" s="299"/>
      <c r="C108" s="276" t="s">
        <v>537</v>
      </c>
      <c r="D108" s="276"/>
      <c r="E108" s="276"/>
      <c r="F108" s="298" t="s">
        <v>538</v>
      </c>
      <c r="G108" s="276"/>
      <c r="H108" s="276" t="s">
        <v>572</v>
      </c>
      <c r="I108" s="276" t="s">
        <v>534</v>
      </c>
      <c r="J108" s="276">
        <v>50</v>
      </c>
      <c r="K108" s="290"/>
    </row>
    <row r="109" ht="15" customHeight="1">
      <c r="B109" s="299"/>
      <c r="C109" s="276" t="s">
        <v>540</v>
      </c>
      <c r="D109" s="276"/>
      <c r="E109" s="276"/>
      <c r="F109" s="298" t="s">
        <v>532</v>
      </c>
      <c r="G109" s="276"/>
      <c r="H109" s="276" t="s">
        <v>572</v>
      </c>
      <c r="I109" s="276" t="s">
        <v>542</v>
      </c>
      <c r="J109" s="276"/>
      <c r="K109" s="290"/>
    </row>
    <row r="110" ht="15" customHeight="1">
      <c r="B110" s="299"/>
      <c r="C110" s="276" t="s">
        <v>551</v>
      </c>
      <c r="D110" s="276"/>
      <c r="E110" s="276"/>
      <c r="F110" s="298" t="s">
        <v>538</v>
      </c>
      <c r="G110" s="276"/>
      <c r="H110" s="276" t="s">
        <v>572</v>
      </c>
      <c r="I110" s="276" t="s">
        <v>534</v>
      </c>
      <c r="J110" s="276">
        <v>50</v>
      </c>
      <c r="K110" s="290"/>
    </row>
    <row r="111" ht="15" customHeight="1">
      <c r="B111" s="299"/>
      <c r="C111" s="276" t="s">
        <v>559</v>
      </c>
      <c r="D111" s="276"/>
      <c r="E111" s="276"/>
      <c r="F111" s="298" t="s">
        <v>538</v>
      </c>
      <c r="G111" s="276"/>
      <c r="H111" s="276" t="s">
        <v>572</v>
      </c>
      <c r="I111" s="276" t="s">
        <v>534</v>
      </c>
      <c r="J111" s="276">
        <v>50</v>
      </c>
      <c r="K111" s="290"/>
    </row>
    <row r="112" ht="15" customHeight="1">
      <c r="B112" s="299"/>
      <c r="C112" s="276" t="s">
        <v>557</v>
      </c>
      <c r="D112" s="276"/>
      <c r="E112" s="276"/>
      <c r="F112" s="298" t="s">
        <v>538</v>
      </c>
      <c r="G112" s="276"/>
      <c r="H112" s="276" t="s">
        <v>572</v>
      </c>
      <c r="I112" s="276" t="s">
        <v>534</v>
      </c>
      <c r="J112" s="276">
        <v>50</v>
      </c>
      <c r="K112" s="290"/>
    </row>
    <row r="113" ht="15" customHeight="1">
      <c r="B113" s="299"/>
      <c r="C113" s="276" t="s">
        <v>53</v>
      </c>
      <c r="D113" s="276"/>
      <c r="E113" s="276"/>
      <c r="F113" s="298" t="s">
        <v>532</v>
      </c>
      <c r="G113" s="276"/>
      <c r="H113" s="276" t="s">
        <v>573</v>
      </c>
      <c r="I113" s="276" t="s">
        <v>534</v>
      </c>
      <c r="J113" s="276">
        <v>20</v>
      </c>
      <c r="K113" s="290"/>
    </row>
    <row r="114" ht="15" customHeight="1">
      <c r="B114" s="299"/>
      <c r="C114" s="276" t="s">
        <v>574</v>
      </c>
      <c r="D114" s="276"/>
      <c r="E114" s="276"/>
      <c r="F114" s="298" t="s">
        <v>532</v>
      </c>
      <c r="G114" s="276"/>
      <c r="H114" s="276" t="s">
        <v>575</v>
      </c>
      <c r="I114" s="276" t="s">
        <v>534</v>
      </c>
      <c r="J114" s="276">
        <v>120</v>
      </c>
      <c r="K114" s="290"/>
    </row>
    <row r="115" ht="15" customHeight="1">
      <c r="B115" s="299"/>
      <c r="C115" s="276" t="s">
        <v>38</v>
      </c>
      <c r="D115" s="276"/>
      <c r="E115" s="276"/>
      <c r="F115" s="298" t="s">
        <v>532</v>
      </c>
      <c r="G115" s="276"/>
      <c r="H115" s="276" t="s">
        <v>576</v>
      </c>
      <c r="I115" s="276" t="s">
        <v>567</v>
      </c>
      <c r="J115" s="276"/>
      <c r="K115" s="290"/>
    </row>
    <row r="116" ht="15" customHeight="1">
      <c r="B116" s="299"/>
      <c r="C116" s="276" t="s">
        <v>48</v>
      </c>
      <c r="D116" s="276"/>
      <c r="E116" s="276"/>
      <c r="F116" s="298" t="s">
        <v>532</v>
      </c>
      <c r="G116" s="276"/>
      <c r="H116" s="276" t="s">
        <v>577</v>
      </c>
      <c r="I116" s="276" t="s">
        <v>567</v>
      </c>
      <c r="J116" s="276"/>
      <c r="K116" s="290"/>
    </row>
    <row r="117" ht="15" customHeight="1">
      <c r="B117" s="299"/>
      <c r="C117" s="276" t="s">
        <v>57</v>
      </c>
      <c r="D117" s="276"/>
      <c r="E117" s="276"/>
      <c r="F117" s="298" t="s">
        <v>532</v>
      </c>
      <c r="G117" s="276"/>
      <c r="H117" s="276" t="s">
        <v>578</v>
      </c>
      <c r="I117" s="276" t="s">
        <v>579</v>
      </c>
      <c r="J117" s="276"/>
      <c r="K117" s="290"/>
    </row>
    <row r="118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ht="18.75" customHeight="1">
      <c r="B119" s="309"/>
      <c r="C119" s="273"/>
      <c r="D119" s="273"/>
      <c r="E119" s="273"/>
      <c r="F119" s="310"/>
      <c r="G119" s="273"/>
      <c r="H119" s="273"/>
      <c r="I119" s="273"/>
      <c r="J119" s="273"/>
      <c r="K119" s="309"/>
    </row>
    <row r="120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ht="7.5" customHeight="1">
      <c r="B121" s="311"/>
      <c r="C121" s="312"/>
      <c r="D121" s="312"/>
      <c r="E121" s="312"/>
      <c r="F121" s="312"/>
      <c r="G121" s="312"/>
      <c r="H121" s="312"/>
      <c r="I121" s="312"/>
      <c r="J121" s="312"/>
      <c r="K121" s="313"/>
    </row>
    <row r="122" ht="45" customHeight="1">
      <c r="B122" s="314"/>
      <c r="C122" s="267" t="s">
        <v>580</v>
      </c>
      <c r="D122" s="267"/>
      <c r="E122" s="267"/>
      <c r="F122" s="267"/>
      <c r="G122" s="267"/>
      <c r="H122" s="267"/>
      <c r="I122" s="267"/>
      <c r="J122" s="267"/>
      <c r="K122" s="315"/>
    </row>
    <row r="123" ht="17.25" customHeight="1">
      <c r="B123" s="316"/>
      <c r="C123" s="291" t="s">
        <v>526</v>
      </c>
      <c r="D123" s="291"/>
      <c r="E123" s="291"/>
      <c r="F123" s="291" t="s">
        <v>527</v>
      </c>
      <c r="G123" s="292"/>
      <c r="H123" s="291" t="s">
        <v>54</v>
      </c>
      <c r="I123" s="291" t="s">
        <v>57</v>
      </c>
      <c r="J123" s="291" t="s">
        <v>528</v>
      </c>
      <c r="K123" s="317"/>
    </row>
    <row r="124" ht="17.25" customHeight="1">
      <c r="B124" s="316"/>
      <c r="C124" s="293" t="s">
        <v>529</v>
      </c>
      <c r="D124" s="293"/>
      <c r="E124" s="293"/>
      <c r="F124" s="294" t="s">
        <v>530</v>
      </c>
      <c r="G124" s="295"/>
      <c r="H124" s="293"/>
      <c r="I124" s="293"/>
      <c r="J124" s="293" t="s">
        <v>531</v>
      </c>
      <c r="K124" s="317"/>
    </row>
    <row r="125" ht="5.25" customHeight="1">
      <c r="B125" s="318"/>
      <c r="C125" s="296"/>
      <c r="D125" s="296"/>
      <c r="E125" s="296"/>
      <c r="F125" s="296"/>
      <c r="G125" s="276"/>
      <c r="H125" s="296"/>
      <c r="I125" s="296"/>
      <c r="J125" s="296"/>
      <c r="K125" s="319"/>
    </row>
    <row r="126" ht="15" customHeight="1">
      <c r="B126" s="318"/>
      <c r="C126" s="276" t="s">
        <v>535</v>
      </c>
      <c r="D126" s="296"/>
      <c r="E126" s="296"/>
      <c r="F126" s="298" t="s">
        <v>532</v>
      </c>
      <c r="G126" s="276"/>
      <c r="H126" s="276" t="s">
        <v>572</v>
      </c>
      <c r="I126" s="276" t="s">
        <v>534</v>
      </c>
      <c r="J126" s="276">
        <v>120</v>
      </c>
      <c r="K126" s="320"/>
    </row>
    <row r="127" ht="15" customHeight="1">
      <c r="B127" s="318"/>
      <c r="C127" s="276" t="s">
        <v>581</v>
      </c>
      <c r="D127" s="276"/>
      <c r="E127" s="276"/>
      <c r="F127" s="298" t="s">
        <v>532</v>
      </c>
      <c r="G127" s="276"/>
      <c r="H127" s="276" t="s">
        <v>582</v>
      </c>
      <c r="I127" s="276" t="s">
        <v>534</v>
      </c>
      <c r="J127" s="276" t="s">
        <v>583</v>
      </c>
      <c r="K127" s="320"/>
    </row>
    <row r="128" ht="15" customHeight="1">
      <c r="B128" s="318"/>
      <c r="C128" s="276" t="s">
        <v>480</v>
      </c>
      <c r="D128" s="276"/>
      <c r="E128" s="276"/>
      <c r="F128" s="298" t="s">
        <v>532</v>
      </c>
      <c r="G128" s="276"/>
      <c r="H128" s="276" t="s">
        <v>584</v>
      </c>
      <c r="I128" s="276" t="s">
        <v>534</v>
      </c>
      <c r="J128" s="276" t="s">
        <v>583</v>
      </c>
      <c r="K128" s="320"/>
    </row>
    <row r="129" ht="15" customHeight="1">
      <c r="B129" s="318"/>
      <c r="C129" s="276" t="s">
        <v>543</v>
      </c>
      <c r="D129" s="276"/>
      <c r="E129" s="276"/>
      <c r="F129" s="298" t="s">
        <v>538</v>
      </c>
      <c r="G129" s="276"/>
      <c r="H129" s="276" t="s">
        <v>544</v>
      </c>
      <c r="I129" s="276" t="s">
        <v>534</v>
      </c>
      <c r="J129" s="276">
        <v>15</v>
      </c>
      <c r="K129" s="320"/>
    </row>
    <row r="130" ht="15" customHeight="1">
      <c r="B130" s="318"/>
      <c r="C130" s="300" t="s">
        <v>545</v>
      </c>
      <c r="D130" s="300"/>
      <c r="E130" s="300"/>
      <c r="F130" s="301" t="s">
        <v>538</v>
      </c>
      <c r="G130" s="300"/>
      <c r="H130" s="300" t="s">
        <v>546</v>
      </c>
      <c r="I130" s="300" t="s">
        <v>534</v>
      </c>
      <c r="J130" s="300">
        <v>15</v>
      </c>
      <c r="K130" s="320"/>
    </row>
    <row r="131" ht="15" customHeight="1">
      <c r="B131" s="318"/>
      <c r="C131" s="300" t="s">
        <v>547</v>
      </c>
      <c r="D131" s="300"/>
      <c r="E131" s="300"/>
      <c r="F131" s="301" t="s">
        <v>538</v>
      </c>
      <c r="G131" s="300"/>
      <c r="H131" s="300" t="s">
        <v>548</v>
      </c>
      <c r="I131" s="300" t="s">
        <v>534</v>
      </c>
      <c r="J131" s="300">
        <v>20</v>
      </c>
      <c r="K131" s="320"/>
    </row>
    <row r="132" ht="15" customHeight="1">
      <c r="B132" s="318"/>
      <c r="C132" s="300" t="s">
        <v>549</v>
      </c>
      <c r="D132" s="300"/>
      <c r="E132" s="300"/>
      <c r="F132" s="301" t="s">
        <v>538</v>
      </c>
      <c r="G132" s="300"/>
      <c r="H132" s="300" t="s">
        <v>550</v>
      </c>
      <c r="I132" s="300" t="s">
        <v>534</v>
      </c>
      <c r="J132" s="300">
        <v>20</v>
      </c>
      <c r="K132" s="320"/>
    </row>
    <row r="133" ht="15" customHeight="1">
      <c r="B133" s="318"/>
      <c r="C133" s="276" t="s">
        <v>537</v>
      </c>
      <c r="D133" s="276"/>
      <c r="E133" s="276"/>
      <c r="F133" s="298" t="s">
        <v>538</v>
      </c>
      <c r="G133" s="276"/>
      <c r="H133" s="276" t="s">
        <v>572</v>
      </c>
      <c r="I133" s="276" t="s">
        <v>534</v>
      </c>
      <c r="J133" s="276">
        <v>50</v>
      </c>
      <c r="K133" s="320"/>
    </row>
    <row r="134" ht="15" customHeight="1">
      <c r="B134" s="318"/>
      <c r="C134" s="276" t="s">
        <v>551</v>
      </c>
      <c r="D134" s="276"/>
      <c r="E134" s="276"/>
      <c r="F134" s="298" t="s">
        <v>538</v>
      </c>
      <c r="G134" s="276"/>
      <c r="H134" s="276" t="s">
        <v>572</v>
      </c>
      <c r="I134" s="276" t="s">
        <v>534</v>
      </c>
      <c r="J134" s="276">
        <v>50</v>
      </c>
      <c r="K134" s="320"/>
    </row>
    <row r="135" ht="15" customHeight="1">
      <c r="B135" s="318"/>
      <c r="C135" s="276" t="s">
        <v>557</v>
      </c>
      <c r="D135" s="276"/>
      <c r="E135" s="276"/>
      <c r="F135" s="298" t="s">
        <v>538</v>
      </c>
      <c r="G135" s="276"/>
      <c r="H135" s="276" t="s">
        <v>572</v>
      </c>
      <c r="I135" s="276" t="s">
        <v>534</v>
      </c>
      <c r="J135" s="276">
        <v>50</v>
      </c>
      <c r="K135" s="320"/>
    </row>
    <row r="136" ht="15" customHeight="1">
      <c r="B136" s="318"/>
      <c r="C136" s="276" t="s">
        <v>559</v>
      </c>
      <c r="D136" s="276"/>
      <c r="E136" s="276"/>
      <c r="F136" s="298" t="s">
        <v>538</v>
      </c>
      <c r="G136" s="276"/>
      <c r="H136" s="276" t="s">
        <v>572</v>
      </c>
      <c r="I136" s="276" t="s">
        <v>534</v>
      </c>
      <c r="J136" s="276">
        <v>50</v>
      </c>
      <c r="K136" s="320"/>
    </row>
    <row r="137" ht="15" customHeight="1">
      <c r="B137" s="318"/>
      <c r="C137" s="276" t="s">
        <v>560</v>
      </c>
      <c r="D137" s="276"/>
      <c r="E137" s="276"/>
      <c r="F137" s="298" t="s">
        <v>538</v>
      </c>
      <c r="G137" s="276"/>
      <c r="H137" s="276" t="s">
        <v>585</v>
      </c>
      <c r="I137" s="276" t="s">
        <v>534</v>
      </c>
      <c r="J137" s="276">
        <v>255</v>
      </c>
      <c r="K137" s="320"/>
    </row>
    <row r="138" ht="15" customHeight="1">
      <c r="B138" s="318"/>
      <c r="C138" s="276" t="s">
        <v>562</v>
      </c>
      <c r="D138" s="276"/>
      <c r="E138" s="276"/>
      <c r="F138" s="298" t="s">
        <v>532</v>
      </c>
      <c r="G138" s="276"/>
      <c r="H138" s="276" t="s">
        <v>586</v>
      </c>
      <c r="I138" s="276" t="s">
        <v>564</v>
      </c>
      <c r="J138" s="276"/>
      <c r="K138" s="320"/>
    </row>
    <row r="139" ht="15" customHeight="1">
      <c r="B139" s="318"/>
      <c r="C139" s="276" t="s">
        <v>565</v>
      </c>
      <c r="D139" s="276"/>
      <c r="E139" s="276"/>
      <c r="F139" s="298" t="s">
        <v>532</v>
      </c>
      <c r="G139" s="276"/>
      <c r="H139" s="276" t="s">
        <v>587</v>
      </c>
      <c r="I139" s="276" t="s">
        <v>567</v>
      </c>
      <c r="J139" s="276"/>
      <c r="K139" s="320"/>
    </row>
    <row r="140" ht="15" customHeight="1">
      <c r="B140" s="318"/>
      <c r="C140" s="276" t="s">
        <v>568</v>
      </c>
      <c r="D140" s="276"/>
      <c r="E140" s="276"/>
      <c r="F140" s="298" t="s">
        <v>532</v>
      </c>
      <c r="G140" s="276"/>
      <c r="H140" s="276" t="s">
        <v>568</v>
      </c>
      <c r="I140" s="276" t="s">
        <v>567</v>
      </c>
      <c r="J140" s="276"/>
      <c r="K140" s="320"/>
    </row>
    <row r="141" ht="15" customHeight="1">
      <c r="B141" s="318"/>
      <c r="C141" s="276" t="s">
        <v>38</v>
      </c>
      <c r="D141" s="276"/>
      <c r="E141" s="276"/>
      <c r="F141" s="298" t="s">
        <v>532</v>
      </c>
      <c r="G141" s="276"/>
      <c r="H141" s="276" t="s">
        <v>588</v>
      </c>
      <c r="I141" s="276" t="s">
        <v>567</v>
      </c>
      <c r="J141" s="276"/>
      <c r="K141" s="320"/>
    </row>
    <row r="142" ht="15" customHeight="1">
      <c r="B142" s="318"/>
      <c r="C142" s="276" t="s">
        <v>589</v>
      </c>
      <c r="D142" s="276"/>
      <c r="E142" s="276"/>
      <c r="F142" s="298" t="s">
        <v>532</v>
      </c>
      <c r="G142" s="276"/>
      <c r="H142" s="276" t="s">
        <v>590</v>
      </c>
      <c r="I142" s="276" t="s">
        <v>567</v>
      </c>
      <c r="J142" s="276"/>
      <c r="K142" s="320"/>
    </row>
    <row r="143" ht="15" customHeight="1">
      <c r="B143" s="321"/>
      <c r="C143" s="322"/>
      <c r="D143" s="322"/>
      <c r="E143" s="322"/>
      <c r="F143" s="322"/>
      <c r="G143" s="322"/>
      <c r="H143" s="322"/>
      <c r="I143" s="322"/>
      <c r="J143" s="322"/>
      <c r="K143" s="323"/>
    </row>
    <row r="144" ht="18.75" customHeight="1">
      <c r="B144" s="273"/>
      <c r="C144" s="273"/>
      <c r="D144" s="273"/>
      <c r="E144" s="273"/>
      <c r="F144" s="310"/>
      <c r="G144" s="273"/>
      <c r="H144" s="273"/>
      <c r="I144" s="273"/>
      <c r="J144" s="273"/>
      <c r="K144" s="273"/>
    </row>
    <row r="145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ht="45" customHeight="1">
      <c r="B147" s="288"/>
      <c r="C147" s="289" t="s">
        <v>591</v>
      </c>
      <c r="D147" s="289"/>
      <c r="E147" s="289"/>
      <c r="F147" s="289"/>
      <c r="G147" s="289"/>
      <c r="H147" s="289"/>
      <c r="I147" s="289"/>
      <c r="J147" s="289"/>
      <c r="K147" s="290"/>
    </row>
    <row r="148" ht="17.25" customHeight="1">
      <c r="B148" s="288"/>
      <c r="C148" s="291" t="s">
        <v>526</v>
      </c>
      <c r="D148" s="291"/>
      <c r="E148" s="291"/>
      <c r="F148" s="291" t="s">
        <v>527</v>
      </c>
      <c r="G148" s="292"/>
      <c r="H148" s="291" t="s">
        <v>54</v>
      </c>
      <c r="I148" s="291" t="s">
        <v>57</v>
      </c>
      <c r="J148" s="291" t="s">
        <v>528</v>
      </c>
      <c r="K148" s="290"/>
    </row>
    <row r="149" ht="17.25" customHeight="1">
      <c r="B149" s="288"/>
      <c r="C149" s="293" t="s">
        <v>529</v>
      </c>
      <c r="D149" s="293"/>
      <c r="E149" s="293"/>
      <c r="F149" s="294" t="s">
        <v>530</v>
      </c>
      <c r="G149" s="295"/>
      <c r="H149" s="293"/>
      <c r="I149" s="293"/>
      <c r="J149" s="293" t="s">
        <v>531</v>
      </c>
      <c r="K149" s="290"/>
    </row>
    <row r="150" ht="5.25" customHeight="1">
      <c r="B150" s="299"/>
      <c r="C150" s="296"/>
      <c r="D150" s="296"/>
      <c r="E150" s="296"/>
      <c r="F150" s="296"/>
      <c r="G150" s="297"/>
      <c r="H150" s="296"/>
      <c r="I150" s="296"/>
      <c r="J150" s="296"/>
      <c r="K150" s="320"/>
    </row>
    <row r="151" ht="15" customHeight="1">
      <c r="B151" s="299"/>
      <c r="C151" s="324" t="s">
        <v>535</v>
      </c>
      <c r="D151" s="276"/>
      <c r="E151" s="276"/>
      <c r="F151" s="325" t="s">
        <v>532</v>
      </c>
      <c r="G151" s="276"/>
      <c r="H151" s="324" t="s">
        <v>572</v>
      </c>
      <c r="I151" s="324" t="s">
        <v>534</v>
      </c>
      <c r="J151" s="324">
        <v>120</v>
      </c>
      <c r="K151" s="320"/>
    </row>
    <row r="152" ht="15" customHeight="1">
      <c r="B152" s="299"/>
      <c r="C152" s="324" t="s">
        <v>581</v>
      </c>
      <c r="D152" s="276"/>
      <c r="E152" s="276"/>
      <c r="F152" s="325" t="s">
        <v>532</v>
      </c>
      <c r="G152" s="276"/>
      <c r="H152" s="324" t="s">
        <v>592</v>
      </c>
      <c r="I152" s="324" t="s">
        <v>534</v>
      </c>
      <c r="J152" s="324" t="s">
        <v>583</v>
      </c>
      <c r="K152" s="320"/>
    </row>
    <row r="153" ht="15" customHeight="1">
      <c r="B153" s="299"/>
      <c r="C153" s="324" t="s">
        <v>480</v>
      </c>
      <c r="D153" s="276"/>
      <c r="E153" s="276"/>
      <c r="F153" s="325" t="s">
        <v>532</v>
      </c>
      <c r="G153" s="276"/>
      <c r="H153" s="324" t="s">
        <v>593</v>
      </c>
      <c r="I153" s="324" t="s">
        <v>534</v>
      </c>
      <c r="J153" s="324" t="s">
        <v>583</v>
      </c>
      <c r="K153" s="320"/>
    </row>
    <row r="154" ht="15" customHeight="1">
      <c r="B154" s="299"/>
      <c r="C154" s="324" t="s">
        <v>537</v>
      </c>
      <c r="D154" s="276"/>
      <c r="E154" s="276"/>
      <c r="F154" s="325" t="s">
        <v>538</v>
      </c>
      <c r="G154" s="276"/>
      <c r="H154" s="324" t="s">
        <v>572</v>
      </c>
      <c r="I154" s="324" t="s">
        <v>534</v>
      </c>
      <c r="J154" s="324">
        <v>50</v>
      </c>
      <c r="K154" s="320"/>
    </row>
    <row r="155" ht="15" customHeight="1">
      <c r="B155" s="299"/>
      <c r="C155" s="324" t="s">
        <v>540</v>
      </c>
      <c r="D155" s="276"/>
      <c r="E155" s="276"/>
      <c r="F155" s="325" t="s">
        <v>532</v>
      </c>
      <c r="G155" s="276"/>
      <c r="H155" s="324" t="s">
        <v>572</v>
      </c>
      <c r="I155" s="324" t="s">
        <v>542</v>
      </c>
      <c r="J155" s="324"/>
      <c r="K155" s="320"/>
    </row>
    <row r="156" ht="15" customHeight="1">
      <c r="B156" s="299"/>
      <c r="C156" s="324" t="s">
        <v>551</v>
      </c>
      <c r="D156" s="276"/>
      <c r="E156" s="276"/>
      <c r="F156" s="325" t="s">
        <v>538</v>
      </c>
      <c r="G156" s="276"/>
      <c r="H156" s="324" t="s">
        <v>572</v>
      </c>
      <c r="I156" s="324" t="s">
        <v>534</v>
      </c>
      <c r="J156" s="324">
        <v>50</v>
      </c>
      <c r="K156" s="320"/>
    </row>
    <row r="157" ht="15" customHeight="1">
      <c r="B157" s="299"/>
      <c r="C157" s="324" t="s">
        <v>559</v>
      </c>
      <c r="D157" s="276"/>
      <c r="E157" s="276"/>
      <c r="F157" s="325" t="s">
        <v>538</v>
      </c>
      <c r="G157" s="276"/>
      <c r="H157" s="324" t="s">
        <v>572</v>
      </c>
      <c r="I157" s="324" t="s">
        <v>534</v>
      </c>
      <c r="J157" s="324">
        <v>50</v>
      </c>
      <c r="K157" s="320"/>
    </row>
    <row r="158" ht="15" customHeight="1">
      <c r="B158" s="299"/>
      <c r="C158" s="324" t="s">
        <v>557</v>
      </c>
      <c r="D158" s="276"/>
      <c r="E158" s="276"/>
      <c r="F158" s="325" t="s">
        <v>538</v>
      </c>
      <c r="G158" s="276"/>
      <c r="H158" s="324" t="s">
        <v>572</v>
      </c>
      <c r="I158" s="324" t="s">
        <v>534</v>
      </c>
      <c r="J158" s="324">
        <v>50</v>
      </c>
      <c r="K158" s="320"/>
    </row>
    <row r="159" ht="15" customHeight="1">
      <c r="B159" s="299"/>
      <c r="C159" s="324" t="s">
        <v>96</v>
      </c>
      <c r="D159" s="276"/>
      <c r="E159" s="276"/>
      <c r="F159" s="325" t="s">
        <v>532</v>
      </c>
      <c r="G159" s="276"/>
      <c r="H159" s="324" t="s">
        <v>594</v>
      </c>
      <c r="I159" s="324" t="s">
        <v>534</v>
      </c>
      <c r="J159" s="324" t="s">
        <v>595</v>
      </c>
      <c r="K159" s="320"/>
    </row>
    <row r="160" ht="15" customHeight="1">
      <c r="B160" s="299"/>
      <c r="C160" s="324" t="s">
        <v>596</v>
      </c>
      <c r="D160" s="276"/>
      <c r="E160" s="276"/>
      <c r="F160" s="325" t="s">
        <v>532</v>
      </c>
      <c r="G160" s="276"/>
      <c r="H160" s="324" t="s">
        <v>597</v>
      </c>
      <c r="I160" s="324" t="s">
        <v>567</v>
      </c>
      <c r="J160" s="324"/>
      <c r="K160" s="320"/>
    </row>
    <row r="161" ht="15" customHeight="1">
      <c r="B161" s="326"/>
      <c r="C161" s="308"/>
      <c r="D161" s="308"/>
      <c r="E161" s="308"/>
      <c r="F161" s="308"/>
      <c r="G161" s="308"/>
      <c r="H161" s="308"/>
      <c r="I161" s="308"/>
      <c r="J161" s="308"/>
      <c r="K161" s="327"/>
    </row>
    <row r="162" ht="18.75" customHeight="1">
      <c r="B162" s="273"/>
      <c r="C162" s="276"/>
      <c r="D162" s="276"/>
      <c r="E162" s="276"/>
      <c r="F162" s="298"/>
      <c r="G162" s="276"/>
      <c r="H162" s="276"/>
      <c r="I162" s="276"/>
      <c r="J162" s="276"/>
      <c r="K162" s="273"/>
    </row>
    <row r="163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ht="45" customHeight="1">
      <c r="B165" s="266"/>
      <c r="C165" s="267" t="s">
        <v>598</v>
      </c>
      <c r="D165" s="267"/>
      <c r="E165" s="267"/>
      <c r="F165" s="267"/>
      <c r="G165" s="267"/>
      <c r="H165" s="267"/>
      <c r="I165" s="267"/>
      <c r="J165" s="267"/>
      <c r="K165" s="268"/>
    </row>
    <row r="166" ht="17.25" customHeight="1">
      <c r="B166" s="266"/>
      <c r="C166" s="291" t="s">
        <v>526</v>
      </c>
      <c r="D166" s="291"/>
      <c r="E166" s="291"/>
      <c r="F166" s="291" t="s">
        <v>527</v>
      </c>
      <c r="G166" s="328"/>
      <c r="H166" s="329" t="s">
        <v>54</v>
      </c>
      <c r="I166" s="329" t="s">
        <v>57</v>
      </c>
      <c r="J166" s="291" t="s">
        <v>528</v>
      </c>
      <c r="K166" s="268"/>
    </row>
    <row r="167" ht="17.25" customHeight="1">
      <c r="B167" s="269"/>
      <c r="C167" s="293" t="s">
        <v>529</v>
      </c>
      <c r="D167" s="293"/>
      <c r="E167" s="293"/>
      <c r="F167" s="294" t="s">
        <v>530</v>
      </c>
      <c r="G167" s="330"/>
      <c r="H167" s="331"/>
      <c r="I167" s="331"/>
      <c r="J167" s="293" t="s">
        <v>531</v>
      </c>
      <c r="K167" s="271"/>
    </row>
    <row r="168" ht="5.25" customHeight="1">
      <c r="B168" s="299"/>
      <c r="C168" s="296"/>
      <c r="D168" s="296"/>
      <c r="E168" s="296"/>
      <c r="F168" s="296"/>
      <c r="G168" s="297"/>
      <c r="H168" s="296"/>
      <c r="I168" s="296"/>
      <c r="J168" s="296"/>
      <c r="K168" s="320"/>
    </row>
    <row r="169" ht="15" customHeight="1">
      <c r="B169" s="299"/>
      <c r="C169" s="276" t="s">
        <v>535</v>
      </c>
      <c r="D169" s="276"/>
      <c r="E169" s="276"/>
      <c r="F169" s="298" t="s">
        <v>532</v>
      </c>
      <c r="G169" s="276"/>
      <c r="H169" s="276" t="s">
        <v>572</v>
      </c>
      <c r="I169" s="276" t="s">
        <v>534</v>
      </c>
      <c r="J169" s="276">
        <v>120</v>
      </c>
      <c r="K169" s="320"/>
    </row>
    <row r="170" ht="15" customHeight="1">
      <c r="B170" s="299"/>
      <c r="C170" s="276" t="s">
        <v>581</v>
      </c>
      <c r="D170" s="276"/>
      <c r="E170" s="276"/>
      <c r="F170" s="298" t="s">
        <v>532</v>
      </c>
      <c r="G170" s="276"/>
      <c r="H170" s="276" t="s">
        <v>582</v>
      </c>
      <c r="I170" s="276" t="s">
        <v>534</v>
      </c>
      <c r="J170" s="276" t="s">
        <v>583</v>
      </c>
      <c r="K170" s="320"/>
    </row>
    <row r="171" ht="15" customHeight="1">
      <c r="B171" s="299"/>
      <c r="C171" s="276" t="s">
        <v>480</v>
      </c>
      <c r="D171" s="276"/>
      <c r="E171" s="276"/>
      <c r="F171" s="298" t="s">
        <v>532</v>
      </c>
      <c r="G171" s="276"/>
      <c r="H171" s="276" t="s">
        <v>599</v>
      </c>
      <c r="I171" s="276" t="s">
        <v>534</v>
      </c>
      <c r="J171" s="276" t="s">
        <v>583</v>
      </c>
      <c r="K171" s="320"/>
    </row>
    <row r="172" ht="15" customHeight="1">
      <c r="B172" s="299"/>
      <c r="C172" s="276" t="s">
        <v>537</v>
      </c>
      <c r="D172" s="276"/>
      <c r="E172" s="276"/>
      <c r="F172" s="298" t="s">
        <v>538</v>
      </c>
      <c r="G172" s="276"/>
      <c r="H172" s="276" t="s">
        <v>599</v>
      </c>
      <c r="I172" s="276" t="s">
        <v>534</v>
      </c>
      <c r="J172" s="276">
        <v>50</v>
      </c>
      <c r="K172" s="320"/>
    </row>
    <row r="173" ht="15" customHeight="1">
      <c r="B173" s="299"/>
      <c r="C173" s="276" t="s">
        <v>540</v>
      </c>
      <c r="D173" s="276"/>
      <c r="E173" s="276"/>
      <c r="F173" s="298" t="s">
        <v>532</v>
      </c>
      <c r="G173" s="276"/>
      <c r="H173" s="276" t="s">
        <v>599</v>
      </c>
      <c r="I173" s="276" t="s">
        <v>542</v>
      </c>
      <c r="J173" s="276"/>
      <c r="K173" s="320"/>
    </row>
    <row r="174" ht="15" customHeight="1">
      <c r="B174" s="299"/>
      <c r="C174" s="276" t="s">
        <v>551</v>
      </c>
      <c r="D174" s="276"/>
      <c r="E174" s="276"/>
      <c r="F174" s="298" t="s">
        <v>538</v>
      </c>
      <c r="G174" s="276"/>
      <c r="H174" s="276" t="s">
        <v>599</v>
      </c>
      <c r="I174" s="276" t="s">
        <v>534</v>
      </c>
      <c r="J174" s="276">
        <v>50</v>
      </c>
      <c r="K174" s="320"/>
    </row>
    <row r="175" ht="15" customHeight="1">
      <c r="B175" s="299"/>
      <c r="C175" s="276" t="s">
        <v>559</v>
      </c>
      <c r="D175" s="276"/>
      <c r="E175" s="276"/>
      <c r="F175" s="298" t="s">
        <v>538</v>
      </c>
      <c r="G175" s="276"/>
      <c r="H175" s="276" t="s">
        <v>599</v>
      </c>
      <c r="I175" s="276" t="s">
        <v>534</v>
      </c>
      <c r="J175" s="276">
        <v>50</v>
      </c>
      <c r="K175" s="320"/>
    </row>
    <row r="176" ht="15" customHeight="1">
      <c r="B176" s="299"/>
      <c r="C176" s="276" t="s">
        <v>557</v>
      </c>
      <c r="D176" s="276"/>
      <c r="E176" s="276"/>
      <c r="F176" s="298" t="s">
        <v>538</v>
      </c>
      <c r="G176" s="276"/>
      <c r="H176" s="276" t="s">
        <v>599</v>
      </c>
      <c r="I176" s="276" t="s">
        <v>534</v>
      </c>
      <c r="J176" s="276">
        <v>50</v>
      </c>
      <c r="K176" s="320"/>
    </row>
    <row r="177" ht="15" customHeight="1">
      <c r="B177" s="299"/>
      <c r="C177" s="276" t="s">
        <v>111</v>
      </c>
      <c r="D177" s="276"/>
      <c r="E177" s="276"/>
      <c r="F177" s="298" t="s">
        <v>532</v>
      </c>
      <c r="G177" s="276"/>
      <c r="H177" s="276" t="s">
        <v>600</v>
      </c>
      <c r="I177" s="276" t="s">
        <v>601</v>
      </c>
      <c r="J177" s="276"/>
      <c r="K177" s="320"/>
    </row>
    <row r="178" ht="15" customHeight="1">
      <c r="B178" s="299"/>
      <c r="C178" s="276" t="s">
        <v>57</v>
      </c>
      <c r="D178" s="276"/>
      <c r="E178" s="276"/>
      <c r="F178" s="298" t="s">
        <v>532</v>
      </c>
      <c r="G178" s="276"/>
      <c r="H178" s="276" t="s">
        <v>602</v>
      </c>
      <c r="I178" s="276" t="s">
        <v>603</v>
      </c>
      <c r="J178" s="276">
        <v>1</v>
      </c>
      <c r="K178" s="320"/>
    </row>
    <row r="179" ht="15" customHeight="1">
      <c r="B179" s="299"/>
      <c r="C179" s="276" t="s">
        <v>53</v>
      </c>
      <c r="D179" s="276"/>
      <c r="E179" s="276"/>
      <c r="F179" s="298" t="s">
        <v>532</v>
      </c>
      <c r="G179" s="276"/>
      <c r="H179" s="276" t="s">
        <v>604</v>
      </c>
      <c r="I179" s="276" t="s">
        <v>534</v>
      </c>
      <c r="J179" s="276">
        <v>20</v>
      </c>
      <c r="K179" s="320"/>
    </row>
    <row r="180" ht="15" customHeight="1">
      <c r="B180" s="299"/>
      <c r="C180" s="276" t="s">
        <v>54</v>
      </c>
      <c r="D180" s="276"/>
      <c r="E180" s="276"/>
      <c r="F180" s="298" t="s">
        <v>532</v>
      </c>
      <c r="G180" s="276"/>
      <c r="H180" s="276" t="s">
        <v>605</v>
      </c>
      <c r="I180" s="276" t="s">
        <v>534</v>
      </c>
      <c r="J180" s="276">
        <v>255</v>
      </c>
      <c r="K180" s="320"/>
    </row>
    <row r="181" ht="15" customHeight="1">
      <c r="B181" s="299"/>
      <c r="C181" s="276" t="s">
        <v>112</v>
      </c>
      <c r="D181" s="276"/>
      <c r="E181" s="276"/>
      <c r="F181" s="298" t="s">
        <v>532</v>
      </c>
      <c r="G181" s="276"/>
      <c r="H181" s="276" t="s">
        <v>496</v>
      </c>
      <c r="I181" s="276" t="s">
        <v>534</v>
      </c>
      <c r="J181" s="276">
        <v>10</v>
      </c>
      <c r="K181" s="320"/>
    </row>
    <row r="182" ht="15" customHeight="1">
      <c r="B182" s="299"/>
      <c r="C182" s="276" t="s">
        <v>113</v>
      </c>
      <c r="D182" s="276"/>
      <c r="E182" s="276"/>
      <c r="F182" s="298" t="s">
        <v>532</v>
      </c>
      <c r="G182" s="276"/>
      <c r="H182" s="276" t="s">
        <v>606</v>
      </c>
      <c r="I182" s="276" t="s">
        <v>567</v>
      </c>
      <c r="J182" s="276"/>
      <c r="K182" s="320"/>
    </row>
    <row r="183" ht="15" customHeight="1">
      <c r="B183" s="299"/>
      <c r="C183" s="276" t="s">
        <v>607</v>
      </c>
      <c r="D183" s="276"/>
      <c r="E183" s="276"/>
      <c r="F183" s="298" t="s">
        <v>532</v>
      </c>
      <c r="G183" s="276"/>
      <c r="H183" s="276" t="s">
        <v>608</v>
      </c>
      <c r="I183" s="276" t="s">
        <v>567</v>
      </c>
      <c r="J183" s="276"/>
      <c r="K183" s="320"/>
    </row>
    <row r="184" ht="15" customHeight="1">
      <c r="B184" s="299"/>
      <c r="C184" s="276" t="s">
        <v>596</v>
      </c>
      <c r="D184" s="276"/>
      <c r="E184" s="276"/>
      <c r="F184" s="298" t="s">
        <v>532</v>
      </c>
      <c r="G184" s="276"/>
      <c r="H184" s="276" t="s">
        <v>609</v>
      </c>
      <c r="I184" s="276" t="s">
        <v>567</v>
      </c>
      <c r="J184" s="276"/>
      <c r="K184" s="320"/>
    </row>
    <row r="185" ht="15" customHeight="1">
      <c r="B185" s="299"/>
      <c r="C185" s="276" t="s">
        <v>115</v>
      </c>
      <c r="D185" s="276"/>
      <c r="E185" s="276"/>
      <c r="F185" s="298" t="s">
        <v>538</v>
      </c>
      <c r="G185" s="276"/>
      <c r="H185" s="276" t="s">
        <v>610</v>
      </c>
      <c r="I185" s="276" t="s">
        <v>534</v>
      </c>
      <c r="J185" s="276">
        <v>50</v>
      </c>
      <c r="K185" s="320"/>
    </row>
    <row r="186" ht="15" customHeight="1">
      <c r="B186" s="299"/>
      <c r="C186" s="276" t="s">
        <v>611</v>
      </c>
      <c r="D186" s="276"/>
      <c r="E186" s="276"/>
      <c r="F186" s="298" t="s">
        <v>538</v>
      </c>
      <c r="G186" s="276"/>
      <c r="H186" s="276" t="s">
        <v>612</v>
      </c>
      <c r="I186" s="276" t="s">
        <v>613</v>
      </c>
      <c r="J186" s="276"/>
      <c r="K186" s="320"/>
    </row>
    <row r="187" ht="15" customHeight="1">
      <c r="B187" s="299"/>
      <c r="C187" s="276" t="s">
        <v>614</v>
      </c>
      <c r="D187" s="276"/>
      <c r="E187" s="276"/>
      <c r="F187" s="298" t="s">
        <v>538</v>
      </c>
      <c r="G187" s="276"/>
      <c r="H187" s="276" t="s">
        <v>615</v>
      </c>
      <c r="I187" s="276" t="s">
        <v>613</v>
      </c>
      <c r="J187" s="276"/>
      <c r="K187" s="320"/>
    </row>
    <row r="188" ht="15" customHeight="1">
      <c r="B188" s="299"/>
      <c r="C188" s="276" t="s">
        <v>616</v>
      </c>
      <c r="D188" s="276"/>
      <c r="E188" s="276"/>
      <c r="F188" s="298" t="s">
        <v>538</v>
      </c>
      <c r="G188" s="276"/>
      <c r="H188" s="276" t="s">
        <v>617</v>
      </c>
      <c r="I188" s="276" t="s">
        <v>613</v>
      </c>
      <c r="J188" s="276"/>
      <c r="K188" s="320"/>
    </row>
    <row r="189" ht="15" customHeight="1">
      <c r="B189" s="299"/>
      <c r="C189" s="332" t="s">
        <v>618</v>
      </c>
      <c r="D189" s="276"/>
      <c r="E189" s="276"/>
      <c r="F189" s="298" t="s">
        <v>538</v>
      </c>
      <c r="G189" s="276"/>
      <c r="H189" s="276" t="s">
        <v>619</v>
      </c>
      <c r="I189" s="276" t="s">
        <v>620</v>
      </c>
      <c r="J189" s="333" t="s">
        <v>621</v>
      </c>
      <c r="K189" s="320"/>
    </row>
    <row r="190" ht="15" customHeight="1">
      <c r="B190" s="299"/>
      <c r="C190" s="283" t="s">
        <v>42</v>
      </c>
      <c r="D190" s="276"/>
      <c r="E190" s="276"/>
      <c r="F190" s="298" t="s">
        <v>532</v>
      </c>
      <c r="G190" s="276"/>
      <c r="H190" s="273" t="s">
        <v>622</v>
      </c>
      <c r="I190" s="276" t="s">
        <v>623</v>
      </c>
      <c r="J190" s="276"/>
      <c r="K190" s="320"/>
    </row>
    <row r="191" ht="15" customHeight="1">
      <c r="B191" s="299"/>
      <c r="C191" s="283" t="s">
        <v>624</v>
      </c>
      <c r="D191" s="276"/>
      <c r="E191" s="276"/>
      <c r="F191" s="298" t="s">
        <v>532</v>
      </c>
      <c r="G191" s="276"/>
      <c r="H191" s="276" t="s">
        <v>625</v>
      </c>
      <c r="I191" s="276" t="s">
        <v>567</v>
      </c>
      <c r="J191" s="276"/>
      <c r="K191" s="320"/>
    </row>
    <row r="192" ht="15" customHeight="1">
      <c r="B192" s="299"/>
      <c r="C192" s="283" t="s">
        <v>626</v>
      </c>
      <c r="D192" s="276"/>
      <c r="E192" s="276"/>
      <c r="F192" s="298" t="s">
        <v>532</v>
      </c>
      <c r="G192" s="276"/>
      <c r="H192" s="276" t="s">
        <v>627</v>
      </c>
      <c r="I192" s="276" t="s">
        <v>567</v>
      </c>
      <c r="J192" s="276"/>
      <c r="K192" s="320"/>
    </row>
    <row r="193" ht="15" customHeight="1">
      <c r="B193" s="299"/>
      <c r="C193" s="283" t="s">
        <v>628</v>
      </c>
      <c r="D193" s="276"/>
      <c r="E193" s="276"/>
      <c r="F193" s="298" t="s">
        <v>538</v>
      </c>
      <c r="G193" s="276"/>
      <c r="H193" s="276" t="s">
        <v>629</v>
      </c>
      <c r="I193" s="276" t="s">
        <v>567</v>
      </c>
      <c r="J193" s="276"/>
      <c r="K193" s="320"/>
    </row>
    <row r="194" ht="15" customHeight="1">
      <c r="B194" s="326"/>
      <c r="C194" s="334"/>
      <c r="D194" s="308"/>
      <c r="E194" s="308"/>
      <c r="F194" s="308"/>
      <c r="G194" s="308"/>
      <c r="H194" s="308"/>
      <c r="I194" s="308"/>
      <c r="J194" s="308"/>
      <c r="K194" s="327"/>
    </row>
    <row r="195" ht="18.75" customHeight="1">
      <c r="B195" s="273"/>
      <c r="C195" s="276"/>
      <c r="D195" s="276"/>
      <c r="E195" s="276"/>
      <c r="F195" s="298"/>
      <c r="G195" s="276"/>
      <c r="H195" s="276"/>
      <c r="I195" s="276"/>
      <c r="J195" s="276"/>
      <c r="K195" s="273"/>
    </row>
    <row r="196" ht="18.75" customHeight="1">
      <c r="B196" s="273"/>
      <c r="C196" s="276"/>
      <c r="D196" s="276"/>
      <c r="E196" s="276"/>
      <c r="F196" s="298"/>
      <c r="G196" s="276"/>
      <c r="H196" s="276"/>
      <c r="I196" s="276"/>
      <c r="J196" s="276"/>
      <c r="K196" s="273"/>
    </row>
    <row r="197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ht="13.5">
      <c r="B198" s="263"/>
      <c r="C198" s="264"/>
      <c r="D198" s="264"/>
      <c r="E198" s="264"/>
      <c r="F198" s="264"/>
      <c r="G198" s="264"/>
      <c r="H198" s="264"/>
      <c r="I198" s="264"/>
      <c r="J198" s="264"/>
      <c r="K198" s="265"/>
    </row>
    <row r="199" ht="21">
      <c r="B199" s="266"/>
      <c r="C199" s="267" t="s">
        <v>630</v>
      </c>
      <c r="D199" s="267"/>
      <c r="E199" s="267"/>
      <c r="F199" s="267"/>
      <c r="G199" s="267"/>
      <c r="H199" s="267"/>
      <c r="I199" s="267"/>
      <c r="J199" s="267"/>
      <c r="K199" s="268"/>
    </row>
    <row r="200" ht="25.5" customHeight="1">
      <c r="B200" s="266"/>
      <c r="C200" s="335" t="s">
        <v>631</v>
      </c>
      <c r="D200" s="335"/>
      <c r="E200" s="335"/>
      <c r="F200" s="335" t="s">
        <v>632</v>
      </c>
      <c r="G200" s="336"/>
      <c r="H200" s="335" t="s">
        <v>633</v>
      </c>
      <c r="I200" s="335"/>
      <c r="J200" s="335"/>
      <c r="K200" s="268"/>
    </row>
    <row r="201" ht="5.25" customHeight="1">
      <c r="B201" s="299"/>
      <c r="C201" s="296"/>
      <c r="D201" s="296"/>
      <c r="E201" s="296"/>
      <c r="F201" s="296"/>
      <c r="G201" s="276"/>
      <c r="H201" s="296"/>
      <c r="I201" s="296"/>
      <c r="J201" s="296"/>
      <c r="K201" s="320"/>
    </row>
    <row r="202" ht="15" customHeight="1">
      <c r="B202" s="299"/>
      <c r="C202" s="276" t="s">
        <v>623</v>
      </c>
      <c r="D202" s="276"/>
      <c r="E202" s="276"/>
      <c r="F202" s="298" t="s">
        <v>43</v>
      </c>
      <c r="G202" s="276"/>
      <c r="H202" s="276" t="s">
        <v>634</v>
      </c>
      <c r="I202" s="276"/>
      <c r="J202" s="276"/>
      <c r="K202" s="320"/>
    </row>
    <row r="203" ht="15" customHeight="1">
      <c r="B203" s="299"/>
      <c r="C203" s="305"/>
      <c r="D203" s="276"/>
      <c r="E203" s="276"/>
      <c r="F203" s="298" t="s">
        <v>44</v>
      </c>
      <c r="G203" s="276"/>
      <c r="H203" s="276" t="s">
        <v>635</v>
      </c>
      <c r="I203" s="276"/>
      <c r="J203" s="276"/>
      <c r="K203" s="320"/>
    </row>
    <row r="204" ht="15" customHeight="1">
      <c r="B204" s="299"/>
      <c r="C204" s="305"/>
      <c r="D204" s="276"/>
      <c r="E204" s="276"/>
      <c r="F204" s="298" t="s">
        <v>47</v>
      </c>
      <c r="G204" s="276"/>
      <c r="H204" s="276" t="s">
        <v>636</v>
      </c>
      <c r="I204" s="276"/>
      <c r="J204" s="276"/>
      <c r="K204" s="320"/>
    </row>
    <row r="205" ht="15" customHeight="1">
      <c r="B205" s="299"/>
      <c r="C205" s="276"/>
      <c r="D205" s="276"/>
      <c r="E205" s="276"/>
      <c r="F205" s="298" t="s">
        <v>45</v>
      </c>
      <c r="G205" s="276"/>
      <c r="H205" s="276" t="s">
        <v>637</v>
      </c>
      <c r="I205" s="276"/>
      <c r="J205" s="276"/>
      <c r="K205" s="320"/>
    </row>
    <row r="206" ht="15" customHeight="1">
      <c r="B206" s="299"/>
      <c r="C206" s="276"/>
      <c r="D206" s="276"/>
      <c r="E206" s="276"/>
      <c r="F206" s="298" t="s">
        <v>46</v>
      </c>
      <c r="G206" s="276"/>
      <c r="H206" s="276" t="s">
        <v>638</v>
      </c>
      <c r="I206" s="276"/>
      <c r="J206" s="276"/>
      <c r="K206" s="320"/>
    </row>
    <row r="207" ht="15" customHeight="1">
      <c r="B207" s="299"/>
      <c r="C207" s="276"/>
      <c r="D207" s="276"/>
      <c r="E207" s="276"/>
      <c r="F207" s="298"/>
      <c r="G207" s="276"/>
      <c r="H207" s="276"/>
      <c r="I207" s="276"/>
      <c r="J207" s="276"/>
      <c r="K207" s="320"/>
    </row>
    <row r="208" ht="15" customHeight="1">
      <c r="B208" s="299"/>
      <c r="C208" s="276" t="s">
        <v>579</v>
      </c>
      <c r="D208" s="276"/>
      <c r="E208" s="276"/>
      <c r="F208" s="298" t="s">
        <v>79</v>
      </c>
      <c r="G208" s="276"/>
      <c r="H208" s="276" t="s">
        <v>639</v>
      </c>
      <c r="I208" s="276"/>
      <c r="J208" s="276"/>
      <c r="K208" s="320"/>
    </row>
    <row r="209" ht="15" customHeight="1">
      <c r="B209" s="299"/>
      <c r="C209" s="305"/>
      <c r="D209" s="276"/>
      <c r="E209" s="276"/>
      <c r="F209" s="298" t="s">
        <v>476</v>
      </c>
      <c r="G209" s="276"/>
      <c r="H209" s="276" t="s">
        <v>477</v>
      </c>
      <c r="I209" s="276"/>
      <c r="J209" s="276"/>
      <c r="K209" s="320"/>
    </row>
    <row r="210" ht="15" customHeight="1">
      <c r="B210" s="299"/>
      <c r="C210" s="276"/>
      <c r="D210" s="276"/>
      <c r="E210" s="276"/>
      <c r="F210" s="298" t="s">
        <v>474</v>
      </c>
      <c r="G210" s="276"/>
      <c r="H210" s="276" t="s">
        <v>640</v>
      </c>
      <c r="I210" s="276"/>
      <c r="J210" s="276"/>
      <c r="K210" s="320"/>
    </row>
    <row r="211" ht="15" customHeight="1">
      <c r="B211" s="337"/>
      <c r="C211" s="305"/>
      <c r="D211" s="305"/>
      <c r="E211" s="305"/>
      <c r="F211" s="298" t="s">
        <v>478</v>
      </c>
      <c r="G211" s="283"/>
      <c r="H211" s="324" t="s">
        <v>479</v>
      </c>
      <c r="I211" s="324"/>
      <c r="J211" s="324"/>
      <c r="K211" s="338"/>
    </row>
    <row r="212" ht="15" customHeight="1">
      <c r="B212" s="337"/>
      <c r="C212" s="305"/>
      <c r="D212" s="305"/>
      <c r="E212" s="305"/>
      <c r="F212" s="298" t="s">
        <v>384</v>
      </c>
      <c r="G212" s="283"/>
      <c r="H212" s="324" t="s">
        <v>641</v>
      </c>
      <c r="I212" s="324"/>
      <c r="J212" s="324"/>
      <c r="K212" s="338"/>
    </row>
    <row r="213" ht="15" customHeight="1">
      <c r="B213" s="337"/>
      <c r="C213" s="305"/>
      <c r="D213" s="305"/>
      <c r="E213" s="305"/>
      <c r="F213" s="339"/>
      <c r="G213" s="283"/>
      <c r="H213" s="340"/>
      <c r="I213" s="340"/>
      <c r="J213" s="340"/>
      <c r="K213" s="338"/>
    </row>
    <row r="214" ht="15" customHeight="1">
      <c r="B214" s="337"/>
      <c r="C214" s="276" t="s">
        <v>603</v>
      </c>
      <c r="D214" s="305"/>
      <c r="E214" s="305"/>
      <c r="F214" s="298">
        <v>1</v>
      </c>
      <c r="G214" s="283"/>
      <c r="H214" s="324" t="s">
        <v>642</v>
      </c>
      <c r="I214" s="324"/>
      <c r="J214" s="324"/>
      <c r="K214" s="338"/>
    </row>
    <row r="215" ht="15" customHeight="1">
      <c r="B215" s="337"/>
      <c r="C215" s="305"/>
      <c r="D215" s="305"/>
      <c r="E215" s="305"/>
      <c r="F215" s="298">
        <v>2</v>
      </c>
      <c r="G215" s="283"/>
      <c r="H215" s="324" t="s">
        <v>643</v>
      </c>
      <c r="I215" s="324"/>
      <c r="J215" s="324"/>
      <c r="K215" s="338"/>
    </row>
    <row r="216" ht="15" customHeight="1">
      <c r="B216" s="337"/>
      <c r="C216" s="305"/>
      <c r="D216" s="305"/>
      <c r="E216" s="305"/>
      <c r="F216" s="298">
        <v>3</v>
      </c>
      <c r="G216" s="283"/>
      <c r="H216" s="324" t="s">
        <v>644</v>
      </c>
      <c r="I216" s="324"/>
      <c r="J216" s="324"/>
      <c r="K216" s="338"/>
    </row>
    <row r="217" ht="15" customHeight="1">
      <c r="B217" s="337"/>
      <c r="C217" s="305"/>
      <c r="D217" s="305"/>
      <c r="E217" s="305"/>
      <c r="F217" s="298">
        <v>4</v>
      </c>
      <c r="G217" s="283"/>
      <c r="H217" s="324" t="s">
        <v>645</v>
      </c>
      <c r="I217" s="324"/>
      <c r="J217" s="324"/>
      <c r="K217" s="338"/>
    </row>
    <row r="218" ht="12.75" customHeight="1">
      <c r="B218" s="341"/>
      <c r="C218" s="342"/>
      <c r="D218" s="342"/>
      <c r="E218" s="342"/>
      <c r="F218" s="342"/>
      <c r="G218" s="342"/>
      <c r="H218" s="342"/>
      <c r="I218" s="342"/>
      <c r="J218" s="342"/>
      <c r="K218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Josífek</dc:creator>
  <cp:lastModifiedBy>Josífek</cp:lastModifiedBy>
  <dcterms:created xsi:type="dcterms:W3CDTF">2019-04-18T11:24:45Z</dcterms:created>
  <dcterms:modified xsi:type="dcterms:W3CDTF">2019-04-18T11:24:50Z</dcterms:modified>
</cp:coreProperties>
</file>